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1700" windowHeight="6540" tabRatio="726"/>
  </bookViews>
  <sheets>
    <sheet name="1.1.sz.mell." sheetId="104" r:id="rId1"/>
    <sheet name="1.2.sz.mell." sheetId="105" r:id="rId2"/>
    <sheet name="1.3.sz.mell." sheetId="107" r:id="rId3"/>
    <sheet name="1.4.sz.mell." sheetId="106" r:id="rId4"/>
    <sheet name="2.1.sz.mell." sheetId="109" r:id="rId5"/>
    <sheet name="2.2.sz.mell." sheetId="108" r:id="rId6"/>
    <sheet name="3.sz.mell.  " sheetId="62" r:id="rId7"/>
    <sheet name="4.sz.mell." sheetId="77" r:id="rId8"/>
    <sheet name="5.sz.mell." sheetId="78" r:id="rId9"/>
    <sheet name="6.sz.mell." sheetId="63" r:id="rId10"/>
    <sheet name="7.sz.mell." sheetId="64" r:id="rId11"/>
    <sheet name="8. sz. mell. " sheetId="71" r:id="rId12"/>
    <sheet name="9.sz.mell." sheetId="111" r:id="rId13"/>
    <sheet name="9.1.sz.mell." sheetId="121" r:id="rId14"/>
    <sheet name="12.sz.mell" sheetId="89" r:id="rId15"/>
    <sheet name="1.sz tájékoztató t." sheetId="120" r:id="rId16"/>
    <sheet name="tájékoztató t." sheetId="88" r:id="rId17"/>
    <sheet name="2.sz tájékoztató t." sheetId="24" r:id="rId18"/>
    <sheet name="3.sz tájékoztató t." sheetId="2" r:id="rId19"/>
  </sheets>
  <definedNames>
    <definedName name="_xlnm.Print_Titles" localSheetId="13">'9.1.sz.mell.'!$A:$B,'9.1.sz.mell.'!$1:$7</definedName>
    <definedName name="_xlnm.Print_Titles" localSheetId="12">'9.sz.mell.'!$A:$B,'9.sz.mell.'!$1:$7</definedName>
    <definedName name="_xlnm.Print_Area" localSheetId="0">'1.1.sz.mell.'!$A$1:$C$152</definedName>
    <definedName name="_xlnm.Print_Area" localSheetId="1">'1.2.sz.mell.'!$A$1:$C$152</definedName>
    <definedName name="_xlnm.Print_Area" localSheetId="2">'1.3.sz.mell.'!$A$1:$E$151</definedName>
    <definedName name="_xlnm.Print_Area" localSheetId="3">'1.4.sz.mell.'!$A$1:$E$152</definedName>
    <definedName name="_xlnm.Print_Area" localSheetId="5">'2.2.sz.mell.'!$A$1:$F$33</definedName>
  </definedNames>
  <calcPr calcId="125725"/>
</workbook>
</file>

<file path=xl/calcChain.xml><?xml version="1.0" encoding="utf-8"?>
<calcChain xmlns="http://schemas.openxmlformats.org/spreadsheetml/2006/main">
  <c r="C35" i="105"/>
  <c r="C147" i="121"/>
  <c r="C147" i="111"/>
  <c r="F9" i="63"/>
  <c r="F6"/>
  <c r="F7"/>
  <c r="F8"/>
  <c r="F10"/>
  <c r="F11"/>
  <c r="F12"/>
  <c r="F13"/>
  <c r="F14"/>
  <c r="F15"/>
  <c r="F16"/>
  <c r="F17"/>
  <c r="F18"/>
  <c r="F19"/>
  <c r="F20"/>
  <c r="F21"/>
  <c r="F22"/>
  <c r="F23"/>
  <c r="F24"/>
  <c r="E28" i="109"/>
  <c r="C135" i="105"/>
  <c r="C29"/>
  <c r="C135" i="104"/>
  <c r="C97"/>
  <c r="C35"/>
  <c r="B26" i="2"/>
  <c r="C108" i="107"/>
  <c r="D8" i="120"/>
  <c r="H36" i="121"/>
  <c r="C9"/>
  <c r="C10"/>
  <c r="C8" s="1"/>
  <c r="C11"/>
  <c r="C12"/>
  <c r="C13"/>
  <c r="C14"/>
  <c r="D8"/>
  <c r="E8"/>
  <c r="G8"/>
  <c r="C16"/>
  <c r="C17"/>
  <c r="C18"/>
  <c r="C19"/>
  <c r="C20"/>
  <c r="C15" s="1"/>
  <c r="D15"/>
  <c r="E15"/>
  <c r="G15"/>
  <c r="C21"/>
  <c r="C23"/>
  <c r="C24"/>
  <c r="C25"/>
  <c r="C22" s="1"/>
  <c r="C26"/>
  <c r="C27"/>
  <c r="D22"/>
  <c r="E22"/>
  <c r="G22"/>
  <c r="C28"/>
  <c r="C31"/>
  <c r="C30"/>
  <c r="C29" s="1"/>
  <c r="C32"/>
  <c r="C33"/>
  <c r="C34"/>
  <c r="C35"/>
  <c r="D30"/>
  <c r="D29" s="1"/>
  <c r="D63" s="1"/>
  <c r="E30"/>
  <c r="E29" s="1"/>
  <c r="E63" s="1"/>
  <c r="E87" s="1"/>
  <c r="F29"/>
  <c r="G30"/>
  <c r="G29" s="1"/>
  <c r="G63" s="1"/>
  <c r="H29"/>
  <c r="C37"/>
  <c r="C38"/>
  <c r="C39"/>
  <c r="C40"/>
  <c r="C41"/>
  <c r="C42"/>
  <c r="C43"/>
  <c r="C44"/>
  <c r="C45"/>
  <c r="C46"/>
  <c r="C36" s="1"/>
  <c r="D36"/>
  <c r="E36"/>
  <c r="F36"/>
  <c r="F63"/>
  <c r="F87" s="1"/>
  <c r="G36"/>
  <c r="C48"/>
  <c r="C49"/>
  <c r="C50"/>
  <c r="C51"/>
  <c r="C52"/>
  <c r="C47"/>
  <c r="D47"/>
  <c r="E47"/>
  <c r="G47"/>
  <c r="C54"/>
  <c r="C53" s="1"/>
  <c r="C55"/>
  <c r="C56"/>
  <c r="D53"/>
  <c r="E53"/>
  <c r="G53"/>
  <c r="C57"/>
  <c r="C59"/>
  <c r="C58" s="1"/>
  <c r="C60"/>
  <c r="C61"/>
  <c r="D58"/>
  <c r="E58"/>
  <c r="G58"/>
  <c r="C62"/>
  <c r="H63"/>
  <c r="H87" s="1"/>
  <c r="C65"/>
  <c r="C64" s="1"/>
  <c r="C66"/>
  <c r="C67"/>
  <c r="D64"/>
  <c r="E64"/>
  <c r="G64"/>
  <c r="C69"/>
  <c r="C70"/>
  <c r="C71"/>
  <c r="C72"/>
  <c r="C68" s="1"/>
  <c r="D68"/>
  <c r="E68"/>
  <c r="G68"/>
  <c r="C74"/>
  <c r="C73"/>
  <c r="C75"/>
  <c r="D73"/>
  <c r="D86" s="1"/>
  <c r="E73"/>
  <c r="G73"/>
  <c r="C77"/>
  <c r="C78"/>
  <c r="C79"/>
  <c r="C76" s="1"/>
  <c r="D76"/>
  <c r="E76"/>
  <c r="E86" s="1"/>
  <c r="G76"/>
  <c r="C81"/>
  <c r="C82"/>
  <c r="C83"/>
  <c r="C80" s="1"/>
  <c r="C84"/>
  <c r="D80"/>
  <c r="E80"/>
  <c r="G80"/>
  <c r="G86" s="1"/>
  <c r="C85"/>
  <c r="C92"/>
  <c r="C93"/>
  <c r="C94"/>
  <c r="C95"/>
  <c r="D96"/>
  <c r="C96" s="1"/>
  <c r="C91" s="1"/>
  <c r="C124" s="1"/>
  <c r="E96"/>
  <c r="F96"/>
  <c r="F91" s="1"/>
  <c r="F124" s="1"/>
  <c r="F145" s="1"/>
  <c r="G96"/>
  <c r="G91"/>
  <c r="G124" s="1"/>
  <c r="G145" s="1"/>
  <c r="H96"/>
  <c r="H91" s="1"/>
  <c r="E91"/>
  <c r="C97"/>
  <c r="C98"/>
  <c r="C99"/>
  <c r="C100"/>
  <c r="C101"/>
  <c r="C102"/>
  <c r="C103"/>
  <c r="C104"/>
  <c r="C105"/>
  <c r="C106"/>
  <c r="C108"/>
  <c r="C107" s="1"/>
  <c r="C110"/>
  <c r="C112"/>
  <c r="D107"/>
  <c r="E107"/>
  <c r="F107"/>
  <c r="G107"/>
  <c r="C109"/>
  <c r="C111"/>
  <c r="C113"/>
  <c r="C114"/>
  <c r="C115"/>
  <c r="C116"/>
  <c r="C117"/>
  <c r="C118"/>
  <c r="C119"/>
  <c r="C120"/>
  <c r="C122"/>
  <c r="C121" s="1"/>
  <c r="C123"/>
  <c r="D121"/>
  <c r="E121"/>
  <c r="E124" s="1"/>
  <c r="E145" s="1"/>
  <c r="G121"/>
  <c r="C126"/>
  <c r="C125" s="1"/>
  <c r="C127"/>
  <c r="C128"/>
  <c r="D125"/>
  <c r="E125"/>
  <c r="G125"/>
  <c r="C130"/>
  <c r="C129" s="1"/>
  <c r="C131"/>
  <c r="C132"/>
  <c r="C133"/>
  <c r="D129"/>
  <c r="E129"/>
  <c r="G129"/>
  <c r="G144" s="1"/>
  <c r="C135"/>
  <c r="C136"/>
  <c r="C134" s="1"/>
  <c r="C137"/>
  <c r="C138"/>
  <c r="D134"/>
  <c r="E134"/>
  <c r="G134"/>
  <c r="C140"/>
  <c r="C141"/>
  <c r="C139" s="1"/>
  <c r="C142"/>
  <c r="C143"/>
  <c r="D139"/>
  <c r="E139"/>
  <c r="E144"/>
  <c r="G139"/>
  <c r="D144"/>
  <c r="C148"/>
  <c r="E96" i="111"/>
  <c r="F96"/>
  <c r="G96"/>
  <c r="H96"/>
  <c r="H91" s="1"/>
  <c r="H124" s="1"/>
  <c r="H145" s="1"/>
  <c r="I96"/>
  <c r="J96"/>
  <c r="J91" s="1"/>
  <c r="J124" s="1"/>
  <c r="K96"/>
  <c r="L96"/>
  <c r="M96"/>
  <c r="N96"/>
  <c r="N91" s="1"/>
  <c r="N124" s="1"/>
  <c r="N145" s="1"/>
  <c r="O96"/>
  <c r="P96"/>
  <c r="Q96"/>
  <c r="R96"/>
  <c r="R91"/>
  <c r="R124" s="1"/>
  <c r="S96"/>
  <c r="T96"/>
  <c r="U96"/>
  <c r="V96"/>
  <c r="W96"/>
  <c r="X96"/>
  <c r="Y96"/>
  <c r="Z96"/>
  <c r="AA96"/>
  <c r="AB96"/>
  <c r="AC96"/>
  <c r="AD96"/>
  <c r="H8"/>
  <c r="H15"/>
  <c r="H22"/>
  <c r="H63" s="1"/>
  <c r="H87" s="1"/>
  <c r="H30"/>
  <c r="H29"/>
  <c r="H36"/>
  <c r="H47"/>
  <c r="H53"/>
  <c r="H58"/>
  <c r="H64"/>
  <c r="H68"/>
  <c r="H73"/>
  <c r="H86" s="1"/>
  <c r="H76"/>
  <c r="H80"/>
  <c r="H107"/>
  <c r="H121"/>
  <c r="H125"/>
  <c r="H129"/>
  <c r="H134"/>
  <c r="H144" s="1"/>
  <c r="H139"/>
  <c r="D96"/>
  <c r="C96" s="1"/>
  <c r="C91" s="1"/>
  <c r="C92"/>
  <c r="C93"/>
  <c r="C108"/>
  <c r="C92" i="107"/>
  <c r="C95" i="111"/>
  <c r="C94"/>
  <c r="C35" i="107"/>
  <c r="O5" i="24"/>
  <c r="O6"/>
  <c r="O7"/>
  <c r="O8"/>
  <c r="O9"/>
  <c r="C29" i="104"/>
  <c r="C28" s="1"/>
  <c r="C7"/>
  <c r="C14"/>
  <c r="C52"/>
  <c r="D36" i="111"/>
  <c r="D8"/>
  <c r="D15"/>
  <c r="D22"/>
  <c r="D30"/>
  <c r="D29"/>
  <c r="D47"/>
  <c r="D53"/>
  <c r="D58"/>
  <c r="D63"/>
  <c r="D87" s="1"/>
  <c r="D64"/>
  <c r="D86" s="1"/>
  <c r="D68"/>
  <c r="D73"/>
  <c r="D76"/>
  <c r="D80"/>
  <c r="E8"/>
  <c r="E63" s="1"/>
  <c r="E15"/>
  <c r="E22"/>
  <c r="E30"/>
  <c r="E29" s="1"/>
  <c r="E36"/>
  <c r="E47"/>
  <c r="E53"/>
  <c r="E58"/>
  <c r="E64"/>
  <c r="E86" s="1"/>
  <c r="E68"/>
  <c r="E73"/>
  <c r="E76"/>
  <c r="E80"/>
  <c r="F8"/>
  <c r="F63" s="1"/>
  <c r="F87" s="1"/>
  <c r="F15"/>
  <c r="F22"/>
  <c r="F30"/>
  <c r="F29"/>
  <c r="F36"/>
  <c r="F47"/>
  <c r="F53"/>
  <c r="F58"/>
  <c r="F64"/>
  <c r="F86" s="1"/>
  <c r="F68"/>
  <c r="F73"/>
  <c r="F76"/>
  <c r="F80"/>
  <c r="G29"/>
  <c r="G36"/>
  <c r="G63" s="1"/>
  <c r="G87" s="1"/>
  <c r="I8"/>
  <c r="I15"/>
  <c r="I22"/>
  <c r="I63" s="1"/>
  <c r="I30"/>
  <c r="I29"/>
  <c r="I36"/>
  <c r="I47"/>
  <c r="I53"/>
  <c r="I58"/>
  <c r="I64"/>
  <c r="I68"/>
  <c r="I73"/>
  <c r="I76"/>
  <c r="I80"/>
  <c r="I86" s="1"/>
  <c r="J8"/>
  <c r="J15"/>
  <c r="J22"/>
  <c r="J63" s="1"/>
  <c r="J87" s="1"/>
  <c r="J30"/>
  <c r="J29"/>
  <c r="J36"/>
  <c r="J47"/>
  <c r="J53"/>
  <c r="J58"/>
  <c r="J64"/>
  <c r="J68"/>
  <c r="J73"/>
  <c r="J76"/>
  <c r="J80"/>
  <c r="J86"/>
  <c r="K8"/>
  <c r="K15"/>
  <c r="K22"/>
  <c r="K30"/>
  <c r="K29" s="1"/>
  <c r="K63" s="1"/>
  <c r="K87" s="1"/>
  <c r="K36"/>
  <c r="K47"/>
  <c r="K53"/>
  <c r="K58"/>
  <c r="K64"/>
  <c r="K86" s="1"/>
  <c r="K68"/>
  <c r="K73"/>
  <c r="K76"/>
  <c r="K80"/>
  <c r="L8"/>
  <c r="L15"/>
  <c r="L22"/>
  <c r="L30"/>
  <c r="L29"/>
  <c r="L63" s="1"/>
  <c r="L36"/>
  <c r="L47"/>
  <c r="L53"/>
  <c r="L58"/>
  <c r="L64"/>
  <c r="L68"/>
  <c r="L86" s="1"/>
  <c r="L73"/>
  <c r="L76"/>
  <c r="L80"/>
  <c r="M8"/>
  <c r="M15"/>
  <c r="M22"/>
  <c r="M30"/>
  <c r="M29" s="1"/>
  <c r="M63" s="1"/>
  <c r="M87" s="1"/>
  <c r="M36"/>
  <c r="M47"/>
  <c r="M53"/>
  <c r="M58"/>
  <c r="M64"/>
  <c r="M86" s="1"/>
  <c r="M68"/>
  <c r="M73"/>
  <c r="M76"/>
  <c r="M80"/>
  <c r="N29"/>
  <c r="N36"/>
  <c r="N63"/>
  <c r="N87" s="1"/>
  <c r="O8"/>
  <c r="O15"/>
  <c r="O22"/>
  <c r="O30"/>
  <c r="O29" s="1"/>
  <c r="O36"/>
  <c r="O47"/>
  <c r="O53"/>
  <c r="O58"/>
  <c r="O64"/>
  <c r="O68"/>
  <c r="O73"/>
  <c r="O76"/>
  <c r="O86"/>
  <c r="O80"/>
  <c r="P29"/>
  <c r="P36"/>
  <c r="P63"/>
  <c r="P87" s="1"/>
  <c r="Q8"/>
  <c r="Q15"/>
  <c r="Q22"/>
  <c r="Q30"/>
  <c r="Q29"/>
  <c r="Q63" s="1"/>
  <c r="Q87" s="1"/>
  <c r="Q36"/>
  <c r="Q47"/>
  <c r="Q53"/>
  <c r="Q58"/>
  <c r="Q64"/>
  <c r="Q68"/>
  <c r="Q73"/>
  <c r="Q86"/>
  <c r="Q76"/>
  <c r="Q80"/>
  <c r="R8"/>
  <c r="R15"/>
  <c r="R22"/>
  <c r="R30"/>
  <c r="R29" s="1"/>
  <c r="R63" s="1"/>
  <c r="R87" s="1"/>
  <c r="R36"/>
  <c r="R47"/>
  <c r="R53"/>
  <c r="R58"/>
  <c r="R64"/>
  <c r="R68"/>
  <c r="R86"/>
  <c r="R73"/>
  <c r="R76"/>
  <c r="R80"/>
  <c r="S15"/>
  <c r="S63" s="1"/>
  <c r="S87" s="1"/>
  <c r="S29"/>
  <c r="S36"/>
  <c r="T29"/>
  <c r="T36"/>
  <c r="T63" s="1"/>
  <c r="T87" s="1"/>
  <c r="U29"/>
  <c r="U36"/>
  <c r="U63" s="1"/>
  <c r="U87" s="1"/>
  <c r="V8"/>
  <c r="V15"/>
  <c r="V22"/>
  <c r="V30"/>
  <c r="V29" s="1"/>
  <c r="V36"/>
  <c r="V47"/>
  <c r="V53"/>
  <c r="V58"/>
  <c r="V64"/>
  <c r="V86" s="1"/>
  <c r="V68"/>
  <c r="V73"/>
  <c r="V76"/>
  <c r="V80"/>
  <c r="W29"/>
  <c r="W36"/>
  <c r="W63"/>
  <c r="W87" s="1"/>
  <c r="X29"/>
  <c r="X36"/>
  <c r="X63"/>
  <c r="X87" s="1"/>
  <c r="Y8"/>
  <c r="Y63" s="1"/>
  <c r="Y87" s="1"/>
  <c r="Y15"/>
  <c r="Y22"/>
  <c r="Y30"/>
  <c r="Y29"/>
  <c r="Y36"/>
  <c r="Y47"/>
  <c r="Y53"/>
  <c r="Y58"/>
  <c r="Y64"/>
  <c r="Y86" s="1"/>
  <c r="Y68"/>
  <c r="Y73"/>
  <c r="Y76"/>
  <c r="Y80"/>
  <c r="Z29"/>
  <c r="Z63" s="1"/>
  <c r="Z87" s="1"/>
  <c r="Z36"/>
  <c r="AA8"/>
  <c r="AA15"/>
  <c r="AA22"/>
  <c r="AA30"/>
  <c r="AA29" s="1"/>
  <c r="AA36"/>
  <c r="AA47"/>
  <c r="AA53"/>
  <c r="AA58"/>
  <c r="AA64"/>
  <c r="AA86" s="1"/>
  <c r="AA68"/>
  <c r="AA73"/>
  <c r="AA76"/>
  <c r="AA80"/>
  <c r="AB8"/>
  <c r="AB63" s="1"/>
  <c r="AB15"/>
  <c r="AB22"/>
  <c r="AB30"/>
  <c r="AB29"/>
  <c r="AB36"/>
  <c r="AB47"/>
  <c r="AB53"/>
  <c r="AB58"/>
  <c r="AB64"/>
  <c r="AB86" s="1"/>
  <c r="AB68"/>
  <c r="AB73"/>
  <c r="AB76"/>
  <c r="AB80"/>
  <c r="AC8"/>
  <c r="AC63" s="1"/>
  <c r="AC15"/>
  <c r="AC22"/>
  <c r="AC30"/>
  <c r="AC29"/>
  <c r="AC36"/>
  <c r="AC47"/>
  <c r="AC53"/>
  <c r="AC58"/>
  <c r="AC64"/>
  <c r="AC68"/>
  <c r="AC73"/>
  <c r="AC76"/>
  <c r="AC86" s="1"/>
  <c r="AC80"/>
  <c r="AD29"/>
  <c r="AD63"/>
  <c r="AD87" s="1"/>
  <c r="D107"/>
  <c r="D91"/>
  <c r="D124" s="1"/>
  <c r="E107"/>
  <c r="F107"/>
  <c r="G107"/>
  <c r="I107"/>
  <c r="J107"/>
  <c r="K107"/>
  <c r="L107"/>
  <c r="M107"/>
  <c r="N107"/>
  <c r="O107"/>
  <c r="P107"/>
  <c r="Q107"/>
  <c r="R107"/>
  <c r="S107"/>
  <c r="S124"/>
  <c r="S145" s="1"/>
  <c r="T107"/>
  <c r="U107"/>
  <c r="V107"/>
  <c r="W107"/>
  <c r="X107"/>
  <c r="Y107"/>
  <c r="Z107"/>
  <c r="AA107"/>
  <c r="AB107"/>
  <c r="AC107"/>
  <c r="D121"/>
  <c r="D125"/>
  <c r="D129"/>
  <c r="D144" s="1"/>
  <c r="D134"/>
  <c r="D139"/>
  <c r="E91"/>
  <c r="E124" s="1"/>
  <c r="E145" s="1"/>
  <c r="E121"/>
  <c r="E125"/>
  <c r="E129"/>
  <c r="E144" s="1"/>
  <c r="E134"/>
  <c r="E139"/>
  <c r="F91"/>
  <c r="F124"/>
  <c r="F121"/>
  <c r="F125"/>
  <c r="F129"/>
  <c r="F144"/>
  <c r="F134"/>
  <c r="F139"/>
  <c r="I91"/>
  <c r="I124" s="1"/>
  <c r="I121"/>
  <c r="I125"/>
  <c r="I144" s="1"/>
  <c r="I129"/>
  <c r="I134"/>
  <c r="I139"/>
  <c r="J121"/>
  <c r="J125"/>
  <c r="J129"/>
  <c r="J134"/>
  <c r="J144" s="1"/>
  <c r="J139"/>
  <c r="K91"/>
  <c r="K124" s="1"/>
  <c r="K121"/>
  <c r="K125"/>
  <c r="K129"/>
  <c r="K134"/>
  <c r="K144" s="1"/>
  <c r="K139"/>
  <c r="L91"/>
  <c r="L124"/>
  <c r="L121"/>
  <c r="L125"/>
  <c r="L144" s="1"/>
  <c r="L145" s="1"/>
  <c r="L129"/>
  <c r="L134"/>
  <c r="L139"/>
  <c r="M91"/>
  <c r="M124" s="1"/>
  <c r="M121"/>
  <c r="M125"/>
  <c r="M129"/>
  <c r="M134"/>
  <c r="M139"/>
  <c r="M144" s="1"/>
  <c r="O91"/>
  <c r="O121"/>
  <c r="O124" s="1"/>
  <c r="O145" s="1"/>
  <c r="O125"/>
  <c r="O129"/>
  <c r="O144" s="1"/>
  <c r="O134"/>
  <c r="O139"/>
  <c r="P91"/>
  <c r="P124" s="1"/>
  <c r="P145" s="1"/>
  <c r="Q91"/>
  <c r="Q124"/>
  <c r="Q121"/>
  <c r="Q125"/>
  <c r="Q144" s="1"/>
  <c r="Q145" s="1"/>
  <c r="Q129"/>
  <c r="Q134"/>
  <c r="Q139"/>
  <c r="R121"/>
  <c r="R125"/>
  <c r="R129"/>
  <c r="R134"/>
  <c r="R144" s="1"/>
  <c r="R139"/>
  <c r="S91"/>
  <c r="T91"/>
  <c r="T124" s="1"/>
  <c r="T145" s="1"/>
  <c r="U91"/>
  <c r="U124"/>
  <c r="U145" s="1"/>
  <c r="V91"/>
  <c r="V124" s="1"/>
  <c r="V121"/>
  <c r="V125"/>
  <c r="V129"/>
  <c r="V134"/>
  <c r="V144" s="1"/>
  <c r="V139"/>
  <c r="W91"/>
  <c r="W124" s="1"/>
  <c r="W145" s="1"/>
  <c r="X91"/>
  <c r="X124"/>
  <c r="X145" s="1"/>
  <c r="Y91"/>
  <c r="Y124" s="1"/>
  <c r="Y145" s="1"/>
  <c r="Y121"/>
  <c r="Y125"/>
  <c r="Y129"/>
  <c r="Y134"/>
  <c r="Y139"/>
  <c r="Y144"/>
  <c r="Z91"/>
  <c r="Z124"/>
  <c r="Z145" s="1"/>
  <c r="E37" i="120"/>
  <c r="D37"/>
  <c r="D27" i="24"/>
  <c r="D14"/>
  <c r="D28"/>
  <c r="C55" i="111"/>
  <c r="C56"/>
  <c r="C57"/>
  <c r="C66"/>
  <c r="C67"/>
  <c r="C70"/>
  <c r="C71"/>
  <c r="C72"/>
  <c r="C75"/>
  <c r="C78"/>
  <c r="C79"/>
  <c r="C85"/>
  <c r="C82"/>
  <c r="C83"/>
  <c r="C84"/>
  <c r="C106"/>
  <c r="C97"/>
  <c r="C98"/>
  <c r="C99"/>
  <c r="C100"/>
  <c r="C101"/>
  <c r="C102"/>
  <c r="C103"/>
  <c r="C104"/>
  <c r="C105"/>
  <c r="C109"/>
  <c r="C110"/>
  <c r="C107"/>
  <c r="C111"/>
  <c r="C112"/>
  <c r="C113"/>
  <c r="C114"/>
  <c r="C115"/>
  <c r="C116"/>
  <c r="C117"/>
  <c r="C118"/>
  <c r="C119"/>
  <c r="C120"/>
  <c r="C123"/>
  <c r="C127"/>
  <c r="C128"/>
  <c r="C131"/>
  <c r="C132"/>
  <c r="C129" s="1"/>
  <c r="C133"/>
  <c r="C136"/>
  <c r="C137"/>
  <c r="C138"/>
  <c r="C141"/>
  <c r="C142"/>
  <c r="C143"/>
  <c r="C148"/>
  <c r="C140"/>
  <c r="C139" s="1"/>
  <c r="C135"/>
  <c r="C134" s="1"/>
  <c r="C130"/>
  <c r="C126"/>
  <c r="C125" s="1"/>
  <c r="C144" s="1"/>
  <c r="C122"/>
  <c r="C121" s="1"/>
  <c r="C81"/>
  <c r="C77"/>
  <c r="C74"/>
  <c r="C69"/>
  <c r="C60"/>
  <c r="C61"/>
  <c r="C62"/>
  <c r="C49"/>
  <c r="C50"/>
  <c r="C51"/>
  <c r="C52"/>
  <c r="C38"/>
  <c r="C39"/>
  <c r="C40"/>
  <c r="C41"/>
  <c r="C42"/>
  <c r="C43"/>
  <c r="C44"/>
  <c r="C45"/>
  <c r="C46"/>
  <c r="C32"/>
  <c r="C33"/>
  <c r="C34"/>
  <c r="C35"/>
  <c r="C24"/>
  <c r="C25"/>
  <c r="C26"/>
  <c r="C27"/>
  <c r="C28"/>
  <c r="C65"/>
  <c r="C59"/>
  <c r="C54"/>
  <c r="C48"/>
  <c r="C37"/>
  <c r="C31"/>
  <c r="C23"/>
  <c r="C17"/>
  <c r="C18"/>
  <c r="C19"/>
  <c r="C20"/>
  <c r="C21"/>
  <c r="C16"/>
  <c r="C10"/>
  <c r="C11"/>
  <c r="C12"/>
  <c r="C13"/>
  <c r="C14"/>
  <c r="C9"/>
  <c r="AA91"/>
  <c r="AA124" s="1"/>
  <c r="AA121"/>
  <c r="AA125"/>
  <c r="AA144" s="1"/>
  <c r="AA129"/>
  <c r="AA134"/>
  <c r="AA139"/>
  <c r="AB91"/>
  <c r="AB121"/>
  <c r="AB124" s="1"/>
  <c r="AB145" s="1"/>
  <c r="AB125"/>
  <c r="AB129"/>
  <c r="AB144" s="1"/>
  <c r="AB134"/>
  <c r="AB139"/>
  <c r="AC91"/>
  <c r="AC124" s="1"/>
  <c r="AC121"/>
  <c r="AC125"/>
  <c r="AC129"/>
  <c r="AC144" s="1"/>
  <c r="AC134"/>
  <c r="AC139"/>
  <c r="C17" i="108"/>
  <c r="C31" s="1"/>
  <c r="C18"/>
  <c r="C30"/>
  <c r="E17"/>
  <c r="E31" s="1"/>
  <c r="E30"/>
  <c r="C24"/>
  <c r="C18" i="109"/>
  <c r="E18"/>
  <c r="E29"/>
  <c r="C19"/>
  <c r="C24"/>
  <c r="C28" s="1"/>
  <c r="C63" i="106"/>
  <c r="C75"/>
  <c r="C67"/>
  <c r="C72"/>
  <c r="C86" s="1"/>
  <c r="C80"/>
  <c r="C127"/>
  <c r="C146" s="1"/>
  <c r="C131"/>
  <c r="C136"/>
  <c r="C141"/>
  <c r="C7"/>
  <c r="C14"/>
  <c r="C21"/>
  <c r="C29"/>
  <c r="C28" s="1"/>
  <c r="C62" s="1"/>
  <c r="C35"/>
  <c r="C46"/>
  <c r="C52"/>
  <c r="C57"/>
  <c r="C93"/>
  <c r="C109"/>
  <c r="C126" s="1"/>
  <c r="C123"/>
  <c r="C63" i="107"/>
  <c r="C85" s="1"/>
  <c r="C67"/>
  <c r="C72"/>
  <c r="C75"/>
  <c r="C79"/>
  <c r="C126"/>
  <c r="C130"/>
  <c r="C135"/>
  <c r="C145" s="1"/>
  <c r="C140"/>
  <c r="C7"/>
  <c r="C14"/>
  <c r="C21"/>
  <c r="C28"/>
  <c r="C46"/>
  <c r="C52"/>
  <c r="C57"/>
  <c r="C122"/>
  <c r="C125"/>
  <c r="C146" s="1"/>
  <c r="C63" i="105"/>
  <c r="C85" s="1"/>
  <c r="C152" s="1"/>
  <c r="C67"/>
  <c r="C72"/>
  <c r="C75"/>
  <c r="C79"/>
  <c r="C126"/>
  <c r="C146" s="1"/>
  <c r="C130"/>
  <c r="C141"/>
  <c r="C7"/>
  <c r="C62" s="1"/>
  <c r="C14"/>
  <c r="C21"/>
  <c r="C28"/>
  <c r="C46"/>
  <c r="C52"/>
  <c r="C57"/>
  <c r="C92"/>
  <c r="C125" s="1"/>
  <c r="C147" s="1"/>
  <c r="C108"/>
  <c r="C122"/>
  <c r="C63" i="104"/>
  <c r="C72"/>
  <c r="C67"/>
  <c r="C75"/>
  <c r="C85" s="1"/>
  <c r="C79"/>
  <c r="C126"/>
  <c r="C146" s="1"/>
  <c r="C130"/>
  <c r="C141"/>
  <c r="C21"/>
  <c r="C46"/>
  <c r="C57"/>
  <c r="C92"/>
  <c r="C125" s="1"/>
  <c r="C108"/>
  <c r="C122"/>
  <c r="I14" i="24"/>
  <c r="I28"/>
  <c r="I27"/>
  <c r="E16" i="89"/>
  <c r="F16"/>
  <c r="D16"/>
  <c r="C16"/>
  <c r="G15"/>
  <c r="G14"/>
  <c r="G13"/>
  <c r="G12"/>
  <c r="G11"/>
  <c r="G10"/>
  <c r="D31" i="88"/>
  <c r="C31"/>
  <c r="C8" i="78"/>
  <c r="C11" i="77"/>
  <c r="C11" i="62"/>
  <c r="D11"/>
  <c r="E11"/>
  <c r="F10"/>
  <c r="F11"/>
  <c r="O21" i="24"/>
  <c r="B35" i="71"/>
  <c r="E28"/>
  <c r="E30"/>
  <c r="E31"/>
  <c r="E35" s="1"/>
  <c r="E32"/>
  <c r="E33"/>
  <c r="E34"/>
  <c r="D35"/>
  <c r="C35"/>
  <c r="E5"/>
  <c r="E7"/>
  <c r="E8"/>
  <c r="E9"/>
  <c r="E10"/>
  <c r="E11"/>
  <c r="E12" s="1"/>
  <c r="D12"/>
  <c r="C12"/>
  <c r="B12"/>
  <c r="E6"/>
  <c r="E15"/>
  <c r="E16"/>
  <c r="E17"/>
  <c r="E18"/>
  <c r="E19"/>
  <c r="E22" s="1"/>
  <c r="E20"/>
  <c r="E21"/>
  <c r="B22"/>
  <c r="C22"/>
  <c r="D22"/>
  <c r="E29"/>
  <c r="E38"/>
  <c r="E39"/>
  <c r="E40"/>
  <c r="E41"/>
  <c r="E42"/>
  <c r="E45" s="1"/>
  <c r="E43"/>
  <c r="E44"/>
  <c r="B45"/>
  <c r="C45"/>
  <c r="D45"/>
  <c r="D52"/>
  <c r="F5" i="64"/>
  <c r="F6"/>
  <c r="F7"/>
  <c r="F8"/>
  <c r="F9"/>
  <c r="F24" s="1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25"/>
  <c r="F26"/>
  <c r="B26"/>
  <c r="D26"/>
  <c r="E26"/>
  <c r="N14" i="24"/>
  <c r="N28" s="1"/>
  <c r="N27"/>
  <c r="M14"/>
  <c r="M28"/>
  <c r="M27"/>
  <c r="L14"/>
  <c r="L27"/>
  <c r="L28"/>
  <c r="K14"/>
  <c r="K28" s="1"/>
  <c r="K27"/>
  <c r="J14"/>
  <c r="J28" s="1"/>
  <c r="J27"/>
  <c r="H14"/>
  <c r="H28"/>
  <c r="H27"/>
  <c r="G14"/>
  <c r="G28" s="1"/>
  <c r="G27"/>
  <c r="F14"/>
  <c r="F28" s="1"/>
  <c r="F27"/>
  <c r="E14"/>
  <c r="E28" s="1"/>
  <c r="E27"/>
  <c r="C14"/>
  <c r="C27"/>
  <c r="O27" s="1"/>
  <c r="O28" s="1"/>
  <c r="O26"/>
  <c r="O25"/>
  <c r="O24"/>
  <c r="O23"/>
  <c r="O22"/>
  <c r="O20"/>
  <c r="O19"/>
  <c r="O18"/>
  <c r="O17"/>
  <c r="O16"/>
  <c r="O13"/>
  <c r="O12"/>
  <c r="O11"/>
  <c r="O10"/>
  <c r="C8" i="111"/>
  <c r="C15"/>
  <c r="C64"/>
  <c r="C68"/>
  <c r="C73"/>
  <c r="C76"/>
  <c r="C86" s="1"/>
  <c r="C87" s="1"/>
  <c r="C80"/>
  <c r="C22"/>
  <c r="C30"/>
  <c r="C29"/>
  <c r="C36"/>
  <c r="C47"/>
  <c r="C53"/>
  <c r="C58"/>
  <c r="C62" i="107"/>
  <c r="E30" i="109"/>
  <c r="E32" i="108"/>
  <c r="G91" i="111"/>
  <c r="G124"/>
  <c r="G145" s="1"/>
  <c r="D91" i="121"/>
  <c r="D124" s="1"/>
  <c r="D145" s="1"/>
  <c r="C30" i="109"/>
  <c r="C32" i="108"/>
  <c r="O14" i="24"/>
  <c r="C28"/>
  <c r="G16" i="89"/>
  <c r="C31" i="109"/>
  <c r="E31"/>
  <c r="F145" i="111"/>
  <c r="C63"/>
  <c r="C150" i="107"/>
  <c r="K145" i="111" l="1"/>
  <c r="O63"/>
  <c r="O87" s="1"/>
  <c r="C147" i="104"/>
  <c r="C152"/>
  <c r="C152" i="106"/>
  <c r="C29" i="109"/>
  <c r="AC145" i="111"/>
  <c r="AA145"/>
  <c r="M145"/>
  <c r="I145"/>
  <c r="AB87"/>
  <c r="J145"/>
  <c r="G87" i="121"/>
  <c r="C151" i="105"/>
  <c r="C86"/>
  <c r="C151" i="107"/>
  <c r="C86"/>
  <c r="C151" i="106"/>
  <c r="C87"/>
  <c r="C33" i="108"/>
  <c r="E33"/>
  <c r="C147" i="106"/>
  <c r="D145" i="111"/>
  <c r="AA63"/>
  <c r="AA87" s="1"/>
  <c r="C62" i="104"/>
  <c r="V145" i="111"/>
  <c r="V63"/>
  <c r="V87" s="1"/>
  <c r="L87"/>
  <c r="I87"/>
  <c r="R145"/>
  <c r="C144" i="121"/>
  <c r="C145" s="1"/>
  <c r="C86"/>
  <c r="D87"/>
  <c r="C63"/>
  <c r="AC87" i="111"/>
  <c r="E87"/>
  <c r="C124"/>
  <c r="C145" s="1"/>
  <c r="C86" i="104" l="1"/>
  <c r="C151"/>
  <c r="C87" i="121"/>
</calcChain>
</file>

<file path=xl/sharedStrings.xml><?xml version="1.0" encoding="utf-8"?>
<sst xmlns="http://schemas.openxmlformats.org/spreadsheetml/2006/main" count="2396" uniqueCount="597">
  <si>
    <t>Felhalmozási célú átvett pénzeszközök</t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</si>
  <si>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</si>
  <si>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</si>
  <si>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</si>
  <si>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</si>
  <si>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</si>
  <si>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</si>
  <si>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</si>
  <si>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</si>
  <si>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</si>
  <si>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</si>
  <si>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</si>
  <si>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</si>
  <si>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</si>
  <si>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</si>
  <si>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</si>
  <si>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</si>
  <si>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</si>
  <si>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</si>
  <si>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</si>
  <si>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</si>
  <si>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</si>
  <si>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</si>
  <si>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</si>
  <si>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</si>
  <si>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</si>
  <si>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</si>
  <si>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</si>
  <si>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</si>
  <si>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</si>
  <si>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</si>
  <si>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</si>
  <si>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</si>
  <si>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</si>
  <si>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</si>
  <si>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</si>
  <si>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</si>
  <si>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</si>
  <si>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</si>
  <si>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</si>
  <si>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</si>
  <si>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</si>
  <si>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</si>
  <si>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</si>
  <si>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</si>
  <si>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</si>
  <si>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</si>
  <si>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</si>
  <si>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</si>
  <si>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</si>
  <si>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</si>
  <si>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</si>
  <si>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</si>
  <si>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</si>
  <si>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</si>
  <si>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</si>
  <si>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</si>
  <si>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</si>
  <si>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</si>
  <si>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</si>
  <si>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</si>
  <si>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</si>
  <si>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</si>
  <si>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</si>
  <si>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</si>
  <si>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</si>
  <si>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</si>
  <si>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</si>
  <si>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</si>
  <si>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</si>
  <si>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</si>
  <si>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</si>
  <si>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</si>
  <si>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</si>
  <si>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</si>
  <si>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</si>
  <si>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</si>
  <si>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</si>
  <si>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</si>
  <si>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</si>
  <si>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</si>
  <si>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</si>
  <si>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</si>
  <si>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</si>
  <si>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</si>
  <si>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</si>
  <si>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</si>
  <si>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</si>
  <si>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</si>
  <si>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</si>
  <si>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</si>
  <si>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</si>
  <si>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</si>
  <si>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</si>
  <si>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</si>
  <si>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</si>
  <si>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</si>
  <si>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</si>
  <si>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</si>
  <si>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</si>
  <si>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</si>
  <si>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</si>
  <si>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</si>
  <si>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</si>
  <si>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</si>
  <si>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</si>
  <si>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</si>
  <si>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</si>
  <si>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</si>
  <si>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</si>
  <si>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</si>
  <si>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</si>
  <si>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</si>
  <si>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</si>
  <si>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</si>
  <si>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</si>
  <si>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</si>
  <si>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</si>
  <si>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</si>
  <si>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</si>
  <si>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</si>
  <si>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</si>
  <si>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</si>
  <si>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</si>
  <si>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</si>
  <si>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</si>
  <si>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</si>
  <si>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</si>
  <si>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</si>
  <si>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</si>
  <si>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</si>
  <si>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</si>
  <si>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</si>
  <si>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</si>
  <si>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</si>
  <si>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</si>
  <si>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</si>
  <si>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</si>
  <si>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</si>
  <si>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</si>
  <si>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</si>
  <si>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</si>
  <si>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</si>
  <si>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</si>
  <si>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</si>
  <si>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</si>
  <si>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</si>
  <si>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</si>
  <si>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</si>
  <si>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</si>
  <si>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</si>
  <si>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</si>
  <si>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</si>
  <si>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</si>
  <si>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</si>
  <si>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</si>
  <si>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</si>
  <si>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</si>
  <si>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</si>
  <si>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</si>
  <si>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</si>
  <si>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</si>
  <si>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</si>
  <si>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</si>
  <si>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</si>
  <si>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</si>
  <si>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</si>
  <si>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</si>
  <si>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</si>
  <si>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</si>
  <si>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</si>
  <si>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</si>
  <si>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</si>
  <si>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</si>
  <si>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</si>
  <si>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</si>
  <si>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</si>
  <si>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</si>
  <si>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</si>
  <si>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</si>
  <si>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</si>
  <si>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</si>
  <si>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</si>
  <si>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</si>
  <si>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</si>
  <si>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</si>
  <si>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</si>
  <si>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</si>
  <si>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</si>
  <si>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</si>
  <si>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</si>
  <si>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</si>
  <si>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</si>
  <si>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</si>
  <si>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</si>
  <si>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</si>
  <si>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</si>
  <si>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</si>
  <si>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</si>
  <si>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</si>
  <si>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</si>
  <si>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</si>
  <si>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</si>
  <si>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</si>
  <si>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</si>
  <si>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</si>
  <si>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</si>
  <si>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</si>
  <si>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</si>
  <si>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</si>
  <si>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</si>
  <si>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</si>
  <si>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</si>
  <si>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</si>
  <si>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</si>
  <si>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</si>
  <si>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</si>
  <si>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</si>
  <si>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</si>
  <si>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</si>
  <si>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</si>
  <si>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</si>
  <si>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</si>
  <si>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</si>
  <si>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</si>
  <si>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</si>
  <si>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</si>
  <si>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</si>
  <si>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</si>
  <si>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</si>
  <si>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</si>
  <si>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</si>
  <si>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</si>
  <si>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</si>
  <si>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</si>
  <si>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</si>
  <si>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</si>
  <si>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</si>
  <si>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</si>
  <si>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</si>
  <si>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</si>
  <si>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</si>
  <si>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</si>
  <si>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</si>
  <si>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</si>
  <si>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</si>
  <si>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</si>
  <si>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</si>
  <si>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</si>
  <si>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Házi segítségnyújtás</t>
  </si>
  <si>
    <t>30 napon túli elismert tartozásállomány összesen: 0 Ft</t>
  </si>
  <si>
    <t xml:space="preserve">Info beszámítás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</si>
  <si>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</si>
  <si>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</si>
  <si>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</si>
  <si>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</si>
  <si>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</si>
  <si>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</si>
  <si>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</si>
  <si>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</si>
  <si>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</si>
  <si>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</si>
  <si>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</si>
  <si>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</si>
  <si>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</si>
  <si>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</si>
  <si>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</si>
  <si>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</si>
  <si>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</si>
  <si>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</si>
  <si>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</si>
  <si>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</si>
  <si>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</si>
  <si>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</si>
  <si>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</si>
  <si>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</si>
  <si>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</si>
  <si>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</si>
  <si>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</si>
  <si>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</si>
  <si>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</si>
  <si>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</si>
  <si>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</si>
  <si>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</si>
  <si>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</si>
  <si>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</si>
  <si>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</si>
  <si>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</si>
  <si>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</si>
  <si>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</si>
  <si>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</si>
  <si>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</si>
  <si>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</si>
  <si>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</si>
  <si>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</si>
  <si>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</si>
  <si>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</si>
  <si>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</si>
  <si>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</si>
  <si>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</si>
  <si>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</si>
  <si>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</si>
  <si>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</si>
  <si>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</si>
  <si>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</si>
  <si>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</si>
  <si>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</si>
  <si>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</si>
  <si>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</si>
  <si>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</si>
  <si>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</si>
  <si>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</si>
  <si>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</si>
  <si>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</si>
  <si>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</si>
  <si>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</si>
  <si>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</si>
  <si>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</si>
  <si>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</si>
  <si>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</si>
  <si>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</si>
  <si>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</si>
  <si>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</si>
  <si>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</si>
  <si>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</si>
  <si>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</si>
  <si>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</si>
  <si>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</si>
  <si>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</si>
  <si>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</si>
  <si>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</si>
  <si>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</si>
  <si>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</si>
  <si>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</si>
  <si>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</si>
  <si>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</si>
  <si>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</si>
  <si>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</si>
  <si>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</si>
  <si>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</si>
  <si>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</si>
  <si>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</si>
  <si>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</si>
  <si>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</si>
  <si>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</si>
  <si>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</si>
  <si>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</si>
  <si>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</si>
  <si>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</si>
  <si>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</si>
  <si>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</si>
  <si>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</si>
  <si>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</si>
  <si>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</si>
  <si>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</si>
  <si>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</si>
  <si>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</si>
  <si>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</si>
  <si>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</si>
  <si>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</si>
  <si>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</si>
  <si>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</si>
  <si>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</si>
  <si>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</si>
  <si>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</si>
  <si>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</si>
  <si>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</si>
  <si>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</si>
  <si>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</si>
  <si>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</si>
  <si>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</si>
  <si>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</si>
  <si>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</si>
  <si>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</si>
  <si>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</si>
  <si>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</si>
  <si>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</si>
  <si>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</si>
  <si>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</si>
  <si>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</si>
  <si>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</si>
  <si>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</si>
  <si>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</si>
  <si>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</si>
  <si>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</si>
  <si>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</si>
  <si>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</si>
  <si>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</si>
  <si>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</si>
  <si>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</si>
  <si>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</si>
  <si>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</si>
  <si>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</si>
  <si>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</si>
  <si>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</si>
  <si>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</si>
  <si>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</si>
  <si>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</si>
  <si>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</si>
  <si>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</si>
  <si>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</si>
  <si>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</si>
  <si>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</si>
  <si>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</si>
  <si>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</si>
  <si>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</si>
  <si>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</si>
  <si>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</si>
  <si>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</si>
  <si>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</si>
  <si>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</si>
  <si>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</si>
  <si>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</si>
  <si>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</si>
  <si>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</si>
  <si>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</si>
  <si>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</si>
  <si>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</si>
  <si>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</si>
  <si>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</si>
  <si>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</si>
  <si>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</si>
  <si>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</si>
  <si>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</si>
  <si>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</si>
  <si>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Likviditási célú hitelek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</si>
  <si>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</si>
  <si>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</si>
  <si>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</si>
  <si>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</si>
  <si>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</si>
  <si>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</si>
  <si>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</si>
  <si>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</si>
  <si>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</si>
  <si>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</si>
  <si>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</si>
  <si>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</si>
  <si>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</si>
  <si>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</si>
  <si>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</si>
  <si>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</si>
  <si>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Pénzügyi lízing kiadásai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</si>
  <si>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</si>
  <si>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</si>
  <si>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</si>
  <si>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</si>
  <si>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Osztalék, a koncessziós díj és a hozambevétel</t>
  </si>
  <si>
    <t>Működési célú támogatások ÁH-on belül</t>
  </si>
  <si>
    <t>Felhalmozási célú támogatások ÁH-on belül</t>
  </si>
  <si>
    <t>Működési bevételek</t>
  </si>
  <si>
    <t xml:space="preserve"> 10.</t>
  </si>
  <si>
    <t>BEVÉTELEK ÖSSZESEN: (9+16)</t>
  </si>
  <si>
    <t>Összes bevétel, kiadás</t>
  </si>
  <si>
    <t>ÖSSZESEN</t>
  </si>
  <si>
    <t>011130</t>
  </si>
  <si>
    <t>Önkormányzatok és Önk.Hiv. Jogalkotó és ált.igazg.tev.</t>
  </si>
  <si>
    <t>013320</t>
  </si>
  <si>
    <t>Köztemető-fenntartás és működtetés</t>
  </si>
  <si>
    <t>013350</t>
  </si>
  <si>
    <t>018010</t>
  </si>
  <si>
    <t>Önkormányzatok elszámolásai a központi költségvetéssel</t>
  </si>
  <si>
    <t>041237</t>
  </si>
  <si>
    <t>045160</t>
  </si>
  <si>
    <t>Közutak, hidak,alagutak üzemeltetése,fenntartása</t>
  </si>
  <si>
    <t>064010</t>
  </si>
  <si>
    <t>Közvilágítás</t>
  </si>
  <si>
    <t>066010</t>
  </si>
  <si>
    <t>Zöldterület-kezelés</t>
  </si>
  <si>
    <t>066020</t>
  </si>
  <si>
    <t>Város-,községgazdálkodási egyéb szolgáltatások</t>
  </si>
  <si>
    <t>072111</t>
  </si>
  <si>
    <t>Háziorvosi alapellátás</t>
  </si>
  <si>
    <t>072311</t>
  </si>
  <si>
    <t>Fogorvosi alapellátás</t>
  </si>
  <si>
    <t>074031</t>
  </si>
  <si>
    <t>Család és nővédelmi eü.gondozás</t>
  </si>
  <si>
    <t>082091</t>
  </si>
  <si>
    <t>Közművelődés-közösségi és társadalmi részvétel fejlesztése</t>
  </si>
  <si>
    <t>Civil szervezetek működési támogatása</t>
  </si>
  <si>
    <t>084031</t>
  </si>
  <si>
    <t>106020</t>
  </si>
  <si>
    <t>Lakásfenntartással,lakhatással összefüggő ellátások</t>
  </si>
  <si>
    <t>107052</t>
  </si>
  <si>
    <t>107060</t>
  </si>
  <si>
    <t>Egyéb szoc.pénzbeli és természetb.ellátások,támogatások</t>
  </si>
  <si>
    <t>2017.</t>
  </si>
  <si>
    <t>COFOG</t>
  </si>
  <si>
    <t>Megnevezése</t>
  </si>
  <si>
    <t>Központi,irányítószervi támogatások folyósítása</t>
  </si>
  <si>
    <t>Önkorm.vagyonnal való gazdálkodással kapcs.feladatok Nem lakó ingatlan</t>
  </si>
  <si>
    <t>Önkorm.vagyonnal való gazdálkodással kapcs.feladatok                                                              Lakó ingatlan</t>
  </si>
  <si>
    <t>Város-,községgazdálkodási egyéb szolgáltatások KARBANTARTÓK</t>
  </si>
  <si>
    <t>Háziorvosi ügyelet</t>
  </si>
  <si>
    <t>072112</t>
  </si>
  <si>
    <t>074032</t>
  </si>
  <si>
    <t>081030</t>
  </si>
  <si>
    <t>Sportlétesítmények, edzőtáborok működtetése és fejlesztése</t>
  </si>
  <si>
    <t>081061</t>
  </si>
  <si>
    <t>Szabadidős park,fürdő és strand szolgálat</t>
  </si>
  <si>
    <t>082044</t>
  </si>
  <si>
    <t>Könyvtári szolgálat</t>
  </si>
  <si>
    <t>096010</t>
  </si>
  <si>
    <t>096020</t>
  </si>
  <si>
    <t>Óvodai intézményi étkeztetés</t>
  </si>
  <si>
    <t>Iskolai intézményi étkezés</t>
  </si>
  <si>
    <t>900080</t>
  </si>
  <si>
    <t>Munkahelyi étkezés</t>
  </si>
  <si>
    <t>098010</t>
  </si>
  <si>
    <t>Oktatás igazgatás</t>
  </si>
  <si>
    <t>900020</t>
  </si>
  <si>
    <t>Önkormányzatok funkcióra nem sorolható bevételei Áht-n kívülről</t>
  </si>
  <si>
    <t>Jászboldogháza Önkormányzat adósságot keletkeztető ügyletekből és kezességvállalásokból fennálló kötelezettségei</t>
  </si>
  <si>
    <t>Jászboldogháza Önkormányzat saját bevételeinek részletezése az adósságot keletkeztető ügyletből származó tárgyévi fizetési kötelezettség megállapításához</t>
  </si>
  <si>
    <t>Jászboldogháza Községi Önkormányzat</t>
  </si>
  <si>
    <t>69500194-11026747</t>
  </si>
  <si>
    <t>JKHK</t>
  </si>
  <si>
    <t>tagdíj</t>
  </si>
  <si>
    <t>Jászsági Önkormányzatok Szövetsége</t>
  </si>
  <si>
    <t>Támogatás összege</t>
  </si>
  <si>
    <t>Támogatás teljesítési összege</t>
  </si>
  <si>
    <t>Jászsági Ivóvízminőségjavító Önkormányzati Társulás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</si>
  <si>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</si>
  <si>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</si>
  <si>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1,74</t>
  </si>
  <si>
    <t>település üzemeltetési normatívák</t>
  </si>
  <si>
    <t xml:space="preserve"> - zöldterületkarbantartás</t>
  </si>
  <si>
    <t xml:space="preserve"> - közvilágítás</t>
  </si>
  <si>
    <t xml:space="preserve"> - köztemető fenntartása</t>
  </si>
  <si>
    <t xml:space="preserve"> - közutak, hidak fenntartása</t>
  </si>
  <si>
    <t xml:space="preserve"> - egyéb önkormányzati feladatok támogatása</t>
  </si>
  <si>
    <t xml:space="preserve"> - gyermekétkeztetés  üzemeltetés támogatása</t>
  </si>
  <si>
    <t xml:space="preserve"> - pénzbeni ellátásokhoz hozzájárulás</t>
  </si>
  <si>
    <t xml:space="preserve"> - gyermekjóléti szolgálat</t>
  </si>
  <si>
    <t xml:space="preserve"> - könyvtári és közművelődési feladatok támogatása</t>
  </si>
  <si>
    <t xml:space="preserve"> - lakott külterülettel kapcsolatos feladatok támogatása</t>
  </si>
  <si>
    <t xml:space="preserve"> - gyermekétkeztetés támogatása- dolgozói bértámogatás</t>
  </si>
  <si>
    <t>2.számú tájékoztató</t>
  </si>
  <si>
    <t>3.számú tájékoztató</t>
  </si>
  <si>
    <t>Ifjúság-egészségügyi gondozás</t>
  </si>
  <si>
    <r>
      <t xml:space="preserve">   Működési költségvetés kiadásai </t>
    </r>
    <r>
      <rPr>
        <sz val="16"/>
        <rFont val="Times New Roman CE"/>
        <charset val="238"/>
      </rPr>
      <t>(1.1+…+1.5.)</t>
    </r>
  </si>
  <si>
    <r>
      <t xml:space="preserve">   Felhalmozási költségvetés kiadásai </t>
    </r>
    <r>
      <rPr>
        <sz val="16"/>
        <rFont val="Times New Roman CE"/>
        <charset val="238"/>
      </rPr>
      <t>(2.1.+2.3.+2.5.)</t>
    </r>
  </si>
  <si>
    <t xml:space="preserve">013350 </t>
  </si>
  <si>
    <t>018030</t>
  </si>
  <si>
    <t>Támogatási cél finanszírozási műveletek</t>
  </si>
  <si>
    <t>Közfoglalkoztatási mintaprogram                2015-2016</t>
  </si>
  <si>
    <t>Közfoglalkoztatási mintaprogram                   2016-2017</t>
  </si>
  <si>
    <t>Vendégétkeztetés</t>
  </si>
  <si>
    <t>Központi irányítószervi támogatások folyósítása</t>
  </si>
  <si>
    <t>Jászboldogháza Községi Önkormányzat 2016. évi Költségvetés Intézményi feladatok mérlege</t>
  </si>
  <si>
    <t xml:space="preserve"> - óvodapedagogusok bértámogatása</t>
  </si>
  <si>
    <t xml:space="preserve"> - óvoda működtetési támogatás</t>
  </si>
  <si>
    <t>Felhasználás
2015. XII.31-ig</t>
  </si>
  <si>
    <t>2016. évi előirányzat</t>
  </si>
  <si>
    <t>2016. év utáni szükséglet
(6=2 - 4 - 5)</t>
  </si>
  <si>
    <t>Mozgáskorlátozott WC</t>
  </si>
  <si>
    <t>Jászboldogháza, 2016. január hó 1 nap</t>
  </si>
  <si>
    <t>Központi irányítószervi támogatás folyósítása</t>
  </si>
  <si>
    <t>7.5.</t>
  </si>
  <si>
    <t>Központi irányítószervi támogatás</t>
  </si>
  <si>
    <t>13.4.</t>
  </si>
  <si>
    <t>Kisértékű tárgyi eszközök</t>
  </si>
  <si>
    <t xml:space="preserve"> -   Védőnői szolgálat: </t>
  </si>
  <si>
    <t xml:space="preserve">  -  Közmunkaprogram :</t>
  </si>
  <si>
    <t xml:space="preserve">                                       asztfaltvágó korong</t>
  </si>
  <si>
    <t xml:space="preserve">                                       metszőolló</t>
  </si>
  <si>
    <t>Traktor</t>
  </si>
  <si>
    <t>Szélkerék</t>
  </si>
  <si>
    <t>Homokszűrő egység</t>
  </si>
  <si>
    <t xml:space="preserve">                                       bozótvágó (2 darab)</t>
  </si>
  <si>
    <t xml:space="preserve">                                       fűnyíró (2 darab)</t>
  </si>
  <si>
    <t xml:space="preserve">1.számú tájékoztató </t>
  </si>
  <si>
    <t>K I M U T A T Á S
a 2016. évben céljelleggel juttatott támogatásokról</t>
  </si>
  <si>
    <t>Aszfalt javítás</t>
  </si>
  <si>
    <t>Jászboldogháza Községi Önkormányzat 2016. évi Költségvetés önként vállalt feladatainak mérlege</t>
  </si>
  <si>
    <t>Jászboldogháza Községi Önkormányzat 2016. évi Költségvetésének Összevont mérlege</t>
  </si>
  <si>
    <t xml:space="preserve">                      Jászboldogháza Községi Önkormányzat 2016. évi Költségvetés kötelező feladatainak mérlege</t>
  </si>
  <si>
    <t>2016. évi eredeti előirányzat</t>
  </si>
  <si>
    <t>Jászboldogháza Önkormányzat 2016. évi adósságot keletkeztető fejlesztési céljai</t>
  </si>
  <si>
    <t xml:space="preserve">
2016. év utáni szükséglet
</t>
  </si>
  <si>
    <t>2016. évi módosított előirányzat</t>
  </si>
  <si>
    <t>2016. évi teljesítés</t>
  </si>
  <si>
    <t xml:space="preserve">                                       szakmai eszközök beszerzése</t>
  </si>
  <si>
    <t>2016. után</t>
  </si>
  <si>
    <t>Önkormányzaton kívüli EU-s projektekhez történő hozzájárulás 2016. évi előirányzat</t>
  </si>
  <si>
    <t>Előirányzat-felhasználási terv
2016. évre</t>
  </si>
  <si>
    <t>A 2016. évi általános működés és ágazati feladatok támogatásának alakulása jogcímenként-beszámítás után</t>
  </si>
  <si>
    <t>2016. évi támogatás összesen</t>
  </si>
  <si>
    <t>Éves eredeti kiadási előirányzat: 183 631 150.-  Ft</t>
  </si>
  <si>
    <t>1.1.melléklet a 2/2016.(II.16.) önkormányzati rendelethez</t>
  </si>
  <si>
    <t>1.2.melléklet a 2/2016.(II.16.) önkormányzati rendelethez</t>
  </si>
  <si>
    <t>1.3.melléklet a 2/2016.(II.16.) önkormányzati rendelethez</t>
  </si>
  <si>
    <t>1.4.melléklet a 2/2016.(II.16.) önkormányzati rendelethez</t>
  </si>
  <si>
    <t xml:space="preserve">2.1. melléklet a 2/2016.(II.16.) önkormányzati rendelethez     </t>
  </si>
  <si>
    <t xml:space="preserve">2.2. melléklet a 2/2016.(II.16.) önkormányzati rendelethez     </t>
  </si>
  <si>
    <t>9.melléklet a 2/2016.(II.16.) önkormányzati rendelethez</t>
  </si>
  <si>
    <t>9.1. melléklet a 2/2016.(II.16.)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</si>
</sst>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5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b/>
      <sz val="14"/>
      <color indexed="10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indexed="10"/>
      <name val="Times New Roman CE"/>
      <charset val="238"/>
    </font>
    <font>
      <i/>
      <sz val="11"/>
      <name val="Times New Roman CE"/>
      <charset val="238"/>
    </font>
    <font>
      <sz val="10"/>
      <name val="Times New Roman CE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Times New Roman CE"/>
      <charset val="238"/>
    </font>
    <font>
      <b/>
      <sz val="14"/>
      <name val="Times New Roman"/>
      <family val="1"/>
      <charset val="238"/>
    </font>
    <font>
      <sz val="16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6"/>
      <name val="Verdana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 CE"/>
      <charset val="238"/>
    </font>
    <font>
      <b/>
      <sz val="16"/>
      <name val="Times New Roman CE"/>
      <charset val="238"/>
    </font>
    <font>
      <b/>
      <sz val="18"/>
      <name val="Times New Roman CE"/>
      <family val="1"/>
      <charset val="238"/>
    </font>
    <font>
      <sz val="18"/>
      <name val="Times New Roman CE"/>
      <family val="1"/>
      <charset val="238"/>
    </font>
    <font>
      <b/>
      <sz val="18"/>
      <name val="Times New Roman CE"/>
      <charset val="238"/>
    </font>
    <font>
      <b/>
      <sz val="18"/>
      <name val="Times New Roman"/>
      <family val="1"/>
      <charset val="238"/>
    </font>
    <font>
      <sz val="18"/>
      <name val="Times New Roman CE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35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0" fontId="20" fillId="0" borderId="2" xfId="4" applyFont="1" applyFill="1" applyBorder="1" applyAlignment="1" applyProtection="1">
      <alignment vertical="center" wrapText="1"/>
    </xf>
    <xf numFmtId="0" fontId="29" fillId="0" borderId="3" xfId="0" applyFont="1" applyBorder="1" applyAlignment="1" applyProtection="1">
      <alignment horizontal="left" vertical="center" indent="1"/>
      <protection locked="0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0" fillId="0" borderId="1" xfId="4" applyFont="1" applyFill="1" applyBorder="1" applyAlignment="1" applyProtection="1">
      <alignment horizontal="center" vertical="center" wrapText="1"/>
    </xf>
    <xf numFmtId="0" fontId="20" fillId="0" borderId="2" xfId="4" applyFont="1" applyFill="1" applyBorder="1" applyAlignment="1" applyProtection="1">
      <alignment horizontal="center" vertical="center" wrapText="1"/>
    </xf>
    <xf numFmtId="0" fontId="20" fillId="0" borderId="5" xfId="4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indent="1"/>
    </xf>
    <xf numFmtId="0" fontId="8" fillId="0" borderId="5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19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" xfId="0" applyNumberFormat="1" applyFont="1" applyFill="1" applyBorder="1" applyAlignment="1" applyProtection="1">
      <alignment vertical="center" wrapText="1"/>
      <protection locked="0"/>
    </xf>
    <xf numFmtId="1" fontId="19" fillId="0" borderId="3" xfId="0" applyNumberFormat="1" applyFont="1" applyFill="1" applyBorder="1" applyAlignment="1" applyProtection="1">
      <alignment vertical="center" wrapText="1"/>
      <protection locked="0"/>
    </xf>
    <xf numFmtId="164" fontId="19" fillId="0" borderId="12" xfId="0" applyNumberFormat="1" applyFont="1" applyFill="1" applyBorder="1" applyAlignment="1" applyProtection="1">
      <alignment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" xfId="0" applyNumberFormat="1" applyFont="1" applyFill="1" applyBorder="1" applyAlignment="1" applyProtection="1">
      <alignment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" xfId="0" applyFont="1" applyFill="1" applyBorder="1" applyAlignment="1">
      <alignment horizontal="center" vertical="center" wrapText="1"/>
    </xf>
    <xf numFmtId="164" fontId="2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7" xfId="5" applyFont="1" applyFill="1" applyBorder="1" applyAlignment="1" applyProtection="1">
      <alignment horizontal="center" vertical="center" wrapText="1"/>
    </xf>
    <xf numFmtId="0" fontId="30" fillId="0" borderId="18" xfId="5" applyFont="1" applyFill="1" applyBorder="1" applyAlignment="1" applyProtection="1">
      <alignment horizontal="center" vertical="center"/>
    </xf>
    <xf numFmtId="0" fontId="30" fillId="0" borderId="19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4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164" fontId="8" fillId="2" borderId="2" xfId="0" applyNumberFormat="1" applyFont="1" applyFill="1" applyBorder="1" applyAlignment="1" applyProtection="1">
      <alignment vertical="center" wrapText="1"/>
    </xf>
    <xf numFmtId="0" fontId="29" fillId="0" borderId="21" xfId="0" applyFont="1" applyFill="1" applyBorder="1" applyAlignment="1" applyProtection="1">
      <alignment vertical="center" wrapText="1"/>
      <protection locked="0"/>
    </xf>
    <xf numFmtId="0" fontId="28" fillId="0" borderId="2" xfId="4" applyFont="1" applyFill="1" applyBorder="1" applyAlignment="1" applyProtection="1">
      <alignment horizontal="left" vertical="center" wrapText="1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6" xfId="4" applyFont="1" applyFill="1" applyBorder="1" applyAlignment="1">
      <alignment horizontal="center" vertical="center"/>
    </xf>
    <xf numFmtId="0" fontId="31" fillId="0" borderId="4" xfId="4" applyFont="1" applyFill="1" applyBorder="1" applyAlignment="1">
      <alignment horizontal="center" vertical="center" wrapText="1"/>
    </xf>
    <xf numFmtId="0" fontId="15" fillId="0" borderId="25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1" xfId="4" applyFont="1" applyFill="1" applyBorder="1" applyAlignment="1">
      <alignment horizontal="center" vertical="center"/>
    </xf>
    <xf numFmtId="0" fontId="31" fillId="0" borderId="2" xfId="4" applyFont="1" applyFill="1" applyBorder="1"/>
    <xf numFmtId="165" fontId="15" fillId="0" borderId="14" xfId="1" applyNumberFormat="1" applyFont="1" applyFill="1" applyBorder="1"/>
    <xf numFmtId="165" fontId="15" fillId="0" borderId="12" xfId="1" applyNumberFormat="1" applyFont="1" applyFill="1" applyBorder="1"/>
    <xf numFmtId="165" fontId="15" fillId="0" borderId="2" xfId="4" applyNumberFormat="1" applyFont="1" applyFill="1" applyBorder="1"/>
    <xf numFmtId="165" fontId="15" fillId="0" borderId="5" xfId="4" applyNumberFormat="1" applyFont="1" applyFill="1" applyBorder="1"/>
    <xf numFmtId="0" fontId="39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0" fillId="0" borderId="0" xfId="0" applyFont="1" applyFill="1"/>
    <xf numFmtId="164" fontId="29" fillId="0" borderId="21" xfId="0" applyNumberFormat="1" applyFont="1" applyFill="1" applyBorder="1" applyAlignment="1" applyProtection="1">
      <alignment vertical="center"/>
      <protection locked="0"/>
    </xf>
    <xf numFmtId="164" fontId="29" fillId="0" borderId="3" xfId="0" applyNumberFormat="1" applyFont="1" applyFill="1" applyBorder="1" applyAlignment="1" applyProtection="1">
      <alignment vertical="center"/>
      <protection locked="0"/>
    </xf>
    <xf numFmtId="164" fontId="29" fillId="0" borderId="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165" fontId="15" fillId="0" borderId="21" xfId="1" applyNumberFormat="1" applyFont="1" applyFill="1" applyBorder="1" applyProtection="1">
      <protection locked="0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4" xfId="4" applyFont="1" applyFill="1" applyBorder="1" applyProtection="1">
      <protection locked="0"/>
    </xf>
    <xf numFmtId="165" fontId="15" fillId="0" borderId="4" xfId="1" applyNumberFormat="1" applyFont="1" applyFill="1" applyBorder="1" applyProtection="1">
      <protection locked="0"/>
    </xf>
    <xf numFmtId="0" fontId="28" fillId="0" borderId="24" xfId="4" applyFont="1" applyFill="1" applyBorder="1" applyAlignment="1" applyProtection="1">
      <alignment horizontal="center" vertical="center" wrapText="1"/>
    </xf>
    <xf numFmtId="0" fontId="28" fillId="0" borderId="26" xfId="4" applyFont="1" applyFill="1" applyBorder="1" applyAlignment="1" applyProtection="1">
      <alignment horizontal="center" vertical="center" wrapText="1"/>
    </xf>
    <xf numFmtId="0" fontId="28" fillId="0" borderId="27" xfId="4" applyFont="1" applyFill="1" applyBorder="1" applyAlignment="1" applyProtection="1">
      <alignment horizontal="center" vertical="center" wrapText="1"/>
    </xf>
    <xf numFmtId="0" fontId="29" fillId="0" borderId="1" xfId="4" applyFont="1" applyFill="1" applyBorder="1" applyAlignment="1" applyProtection="1">
      <alignment horizontal="center" vertical="center"/>
    </xf>
    <xf numFmtId="0" fontId="29" fillId="0" borderId="2" xfId="4" applyFont="1" applyFill="1" applyBorder="1" applyAlignment="1" applyProtection="1">
      <alignment horizontal="center" vertical="center"/>
    </xf>
    <xf numFmtId="0" fontId="29" fillId="0" borderId="5" xfId="4" applyFont="1" applyFill="1" applyBorder="1" applyAlignment="1" applyProtection="1">
      <alignment horizontal="center" vertical="center"/>
    </xf>
    <xf numFmtId="165" fontId="28" fillId="0" borderId="5" xfId="1" applyNumberFormat="1" applyFont="1" applyFill="1" applyBorder="1" applyProtection="1"/>
    <xf numFmtId="165" fontId="29" fillId="0" borderId="5" xfId="1" applyNumberFormat="1" applyFont="1" applyFill="1" applyBorder="1" applyProtection="1"/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left" vertical="center" wrapText="1"/>
    </xf>
    <xf numFmtId="164" fontId="8" fillId="0" borderId="2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left" vertical="center" wrapText="1" indent="1"/>
    </xf>
    <xf numFmtId="0" fontId="26" fillId="0" borderId="23" xfId="0" applyFont="1" applyFill="1" applyBorder="1" applyAlignment="1" applyProtection="1">
      <alignment horizontal="left" vertical="center" wrapText="1" indent="1"/>
    </xf>
    <xf numFmtId="0" fontId="26" fillId="0" borderId="23" xfId="0" applyFont="1" applyFill="1" applyBorder="1" applyAlignment="1" applyProtection="1">
      <alignment horizontal="left" vertical="center" wrapText="1" indent="8"/>
    </xf>
    <xf numFmtId="0" fontId="29" fillId="0" borderId="21" xfId="0" applyFont="1" applyFill="1" applyBorder="1" applyAlignment="1" applyProtection="1">
      <alignment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30" fillId="0" borderId="8" xfId="0" applyFont="1" applyFill="1" applyBorder="1" applyAlignment="1" applyProtection="1">
      <alignment vertical="center" wrapText="1"/>
    </xf>
    <xf numFmtId="164" fontId="28" fillId="0" borderId="8" xfId="0" applyNumberFormat="1" applyFont="1" applyFill="1" applyBorder="1" applyAlignment="1" applyProtection="1">
      <alignment vertical="center" wrapText="1"/>
    </xf>
    <xf numFmtId="164" fontId="28" fillId="0" borderId="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6" xfId="0" applyFont="1" applyBorder="1" applyAlignment="1" applyProtection="1">
      <alignment horizontal="right" vertical="center" indent="1"/>
    </xf>
    <xf numFmtId="0" fontId="29" fillId="0" borderId="11" xfId="0" applyFont="1" applyBorder="1" applyAlignment="1" applyProtection="1">
      <alignment horizontal="right" vertical="center" indent="1"/>
    </xf>
    <xf numFmtId="164" fontId="15" fillId="3" borderId="28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24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22" fillId="0" borderId="0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right" vertical="top"/>
      <protection locked="0"/>
    </xf>
    <xf numFmtId="0" fontId="40" fillId="0" borderId="0" xfId="0" applyFont="1" applyFill="1" applyProtection="1"/>
    <xf numFmtId="0" fontId="29" fillId="0" borderId="25" xfId="0" applyFont="1" applyFill="1" applyBorder="1" applyAlignment="1" applyProtection="1">
      <alignment horizontal="center" vertical="center"/>
    </xf>
    <xf numFmtId="164" fontId="28" fillId="0" borderId="14" xfId="0" applyNumberFormat="1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horizontal="center" vertical="center"/>
    </xf>
    <xf numFmtId="164" fontId="28" fillId="0" borderId="12" xfId="0" applyNumberFormat="1" applyFont="1" applyFill="1" applyBorder="1" applyAlignment="1" applyProtection="1">
      <alignment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vertical="center" wrapText="1"/>
    </xf>
    <xf numFmtId="164" fontId="28" fillId="0" borderId="13" xfId="0" applyNumberFormat="1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vertical="center" wrapText="1"/>
    </xf>
    <xf numFmtId="164" fontId="28" fillId="0" borderId="2" xfId="0" applyNumberFormat="1" applyFont="1" applyFill="1" applyBorder="1" applyAlignment="1" applyProtection="1">
      <alignment vertical="center"/>
    </xf>
    <xf numFmtId="164" fontId="28" fillId="0" borderId="5" xfId="0" applyNumberFormat="1" applyFont="1" applyFill="1" applyBorder="1" applyAlignment="1" applyProtection="1">
      <alignment vertical="center"/>
    </xf>
    <xf numFmtId="0" fontId="0" fillId="0" borderId="30" xfId="0" applyFill="1" applyBorder="1" applyProtection="1"/>
    <xf numFmtId="0" fontId="6" fillId="0" borderId="30" xfId="0" applyFont="1" applyFill="1" applyBorder="1" applyAlignment="1" applyProtection="1">
      <alignment horizontal="center"/>
    </xf>
    <xf numFmtId="0" fontId="40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8" fillId="0" borderId="2" xfId="5" applyFont="1" applyFill="1" applyBorder="1" applyAlignment="1" applyProtection="1">
      <alignment horizontal="left" indent="1"/>
    </xf>
    <xf numFmtId="0" fontId="25" fillId="0" borderId="17" xfId="0" applyFont="1" applyFill="1" applyBorder="1" applyAlignment="1" applyProtection="1">
      <alignment horizontal="center" vertical="center" wrapText="1"/>
    </xf>
    <xf numFmtId="164" fontId="20" fillId="0" borderId="5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0" fontId="6" fillId="0" borderId="31" xfId="0" applyFont="1" applyFill="1" applyBorder="1" applyAlignment="1" applyProtection="1">
      <alignment horizontal="right" vertical="center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" xfId="0" applyNumberFormat="1" applyFont="1" applyFill="1" applyBorder="1" applyAlignment="1" applyProtection="1">
      <alignment horizontal="centerContinuous" vertical="center" wrapText="1"/>
    </xf>
    <xf numFmtId="164" fontId="8" fillId="0" borderId="2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8" xfId="0" applyNumberFormat="1" applyFont="1" applyFill="1" applyBorder="1" applyAlignment="1" applyProtection="1">
      <alignment horizontal="center" vertical="center" wrapText="1"/>
    </xf>
    <xf numFmtId="164" fontId="28" fillId="0" borderId="1" xfId="0" applyNumberFormat="1" applyFont="1" applyFill="1" applyBorder="1" applyAlignment="1" applyProtection="1">
      <alignment horizontal="center" vertical="center" wrapText="1"/>
    </xf>
    <xf numFmtId="164" fontId="28" fillId="0" borderId="2" xfId="0" applyNumberFormat="1" applyFont="1" applyFill="1" applyBorder="1" applyAlignment="1" applyProtection="1">
      <alignment horizontal="center" vertical="center" wrapText="1"/>
    </xf>
    <xf numFmtId="164" fontId="28" fillId="0" borderId="5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31" fillId="0" borderId="28" xfId="0" applyNumberFormat="1" applyFont="1" applyFill="1" applyBorder="1" applyAlignment="1" applyProtection="1">
      <alignment horizontal="left" vertical="center" wrapText="1" indent="1"/>
    </xf>
    <xf numFmtId="164" fontId="31" fillId="0" borderId="1" xfId="0" applyNumberFormat="1" applyFont="1" applyFill="1" applyBorder="1" applyAlignment="1" applyProtection="1">
      <alignment horizontal="left" vertical="center" wrapText="1" indent="1"/>
    </xf>
    <xf numFmtId="164" fontId="31" fillId="0" borderId="32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8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22" fillId="0" borderId="0" xfId="0" applyFont="1" applyFill="1" applyAlignment="1" applyProtection="1">
      <alignment horizontal="center" vertical="center" wrapText="1"/>
    </xf>
    <xf numFmtId="0" fontId="8" fillId="0" borderId="19" xfId="4" applyFont="1" applyFill="1" applyBorder="1" applyAlignment="1" applyProtection="1">
      <alignment horizontal="center" vertical="center" wrapText="1"/>
    </xf>
    <xf numFmtId="0" fontId="22" fillId="0" borderId="28" xfId="4" applyFont="1" applyFill="1" applyBorder="1"/>
    <xf numFmtId="0" fontId="2" fillId="0" borderId="28" xfId="4" applyFont="1" applyFill="1" applyBorder="1"/>
    <xf numFmtId="0" fontId="29" fillId="0" borderId="33" xfId="0" applyFont="1" applyBorder="1" applyAlignment="1" applyProtection="1">
      <alignment horizontal="left" vertical="center" indent="1"/>
      <protection locked="0"/>
    </xf>
    <xf numFmtId="0" fontId="22" fillId="0" borderId="21" xfId="4" applyFont="1" applyFill="1" applyBorder="1" applyProtection="1">
      <protection locked="0"/>
    </xf>
    <xf numFmtId="165" fontId="15" fillId="0" borderId="0" xfId="1" applyNumberFormat="1" applyFont="1" applyFill="1" applyBorder="1" applyProtection="1">
      <protection locked="0"/>
    </xf>
    <xf numFmtId="3" fontId="29" fillId="0" borderId="34" xfId="0" applyNumberFormat="1" applyFont="1" applyBorder="1" applyAlignment="1" applyProtection="1">
      <alignment horizontal="left" vertical="center" indent="1"/>
      <protection locked="0"/>
    </xf>
    <xf numFmtId="3" fontId="31" fillId="0" borderId="32" xfId="0" applyNumberFormat="1" applyFont="1" applyFill="1" applyBorder="1" applyAlignment="1" applyProtection="1">
      <alignment horizontal="right" vertical="center" indent="1"/>
    </xf>
    <xf numFmtId="3" fontId="29" fillId="0" borderId="28" xfId="0" applyNumberFormat="1" applyFont="1" applyBorder="1" applyAlignment="1" applyProtection="1">
      <alignment horizontal="left" vertical="center" inden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0" fontId="12" fillId="0" borderId="0" xfId="4" applyFill="1" applyAlignment="1">
      <alignment horizontal="right"/>
    </xf>
    <xf numFmtId="0" fontId="12" fillId="0" borderId="0" xfId="4" applyFill="1" applyProtection="1"/>
    <xf numFmtId="0" fontId="20" fillId="0" borderId="17" xfId="4" applyFont="1" applyFill="1" applyBorder="1" applyAlignment="1" applyProtection="1">
      <alignment horizontal="center"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2" fillId="0" borderId="0" xfId="4" applyFont="1" applyFill="1" applyProtection="1"/>
    <xf numFmtId="0" fontId="15" fillId="0" borderId="0" xfId="4" applyFont="1" applyFill="1" applyProtection="1"/>
    <xf numFmtId="0" fontId="12" fillId="0" borderId="0" xfId="4" applyFill="1" applyAlignment="1" applyProtection="1"/>
    <xf numFmtId="164" fontId="25" fillId="0" borderId="5" xfId="0" quotePrefix="1" applyNumberFormat="1" applyFont="1" applyBorder="1" applyAlignment="1" applyProtection="1">
      <alignment horizontal="right" vertical="center" wrapText="1" indent="1"/>
    </xf>
    <xf numFmtId="0" fontId="12" fillId="0" borderId="0" xfId="4" applyFill="1" applyBorder="1" applyProtection="1"/>
    <xf numFmtId="164" fontId="8" fillId="0" borderId="5" xfId="0" applyNumberFormat="1" applyFont="1" applyFill="1" applyBorder="1" applyAlignment="1" applyProtection="1">
      <alignment horizontal="centerContinuous" vertical="center" wrapText="1"/>
    </xf>
    <xf numFmtId="49" fontId="22" fillId="0" borderId="25" xfId="4" applyNumberFormat="1" applyFont="1" applyFill="1" applyBorder="1" applyAlignment="1" applyProtection="1">
      <alignment horizontal="center" vertical="center" wrapText="1"/>
    </xf>
    <xf numFmtId="49" fontId="22" fillId="0" borderId="6" xfId="4" applyNumberFormat="1" applyFont="1" applyFill="1" applyBorder="1" applyAlignment="1" applyProtection="1">
      <alignment horizontal="center" vertic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wrapText="1"/>
    </xf>
    <xf numFmtId="0" fontId="26" fillId="0" borderId="25" xfId="0" applyFont="1" applyBorder="1" applyAlignment="1" applyProtection="1">
      <alignment horizontal="center" wrapText="1"/>
    </xf>
    <xf numFmtId="0" fontId="26" fillId="0" borderId="6" xfId="0" applyFont="1" applyBorder="1" applyAlignment="1" applyProtection="1">
      <alignment horizontal="center" wrapText="1"/>
    </xf>
    <xf numFmtId="0" fontId="26" fillId="0" borderId="11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horizontal="center" wrapText="1"/>
    </xf>
    <xf numFmtId="49" fontId="22" fillId="0" borderId="24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49" fontId="22" fillId="0" borderId="35" xfId="4" applyNumberFormat="1" applyFont="1" applyFill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49" fontId="7" fillId="0" borderId="0" xfId="0" applyNumberFormat="1" applyFont="1" applyFill="1" applyAlignment="1">
      <alignment vertical="center"/>
    </xf>
    <xf numFmtId="0" fontId="29" fillId="0" borderId="33" xfId="0" applyFont="1" applyBorder="1" applyAlignment="1" applyProtection="1">
      <alignment horizontal="right" vertical="center" indent="1"/>
      <protection locked="0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 indent="1"/>
    </xf>
    <xf numFmtId="49" fontId="15" fillId="0" borderId="28" xfId="0" applyNumberFormat="1" applyFont="1" applyFill="1" applyBorder="1" applyAlignment="1">
      <alignment vertical="center"/>
    </xf>
    <xf numFmtId="49" fontId="15" fillId="0" borderId="28" xfId="0" applyNumberFormat="1" applyFont="1" applyFill="1" applyBorder="1" applyAlignment="1" applyProtection="1">
      <alignment horizontal="right" vertical="center" indent="1"/>
    </xf>
    <xf numFmtId="49" fontId="15" fillId="0" borderId="5" xfId="0" applyNumberFormat="1" applyFont="1" applyFill="1" applyBorder="1" applyAlignment="1" applyProtection="1">
      <alignment horizontal="right" vertical="center" indent="1"/>
    </xf>
    <xf numFmtId="49" fontId="15" fillId="0" borderId="27" xfId="0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right" vertical="center" indent="1"/>
    </xf>
    <xf numFmtId="0" fontId="12" fillId="0" borderId="21" xfId="0" applyFont="1" applyBorder="1" applyAlignment="1" applyProtection="1">
      <alignment horizontal="left" vertical="center" indent="1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 wrapText="1"/>
    </xf>
    <xf numFmtId="3" fontId="12" fillId="0" borderId="38" xfId="0" applyNumberFormat="1" applyFont="1" applyBorder="1" applyAlignment="1" applyProtection="1">
      <alignment horizontal="center" vertical="center"/>
      <protection locked="0"/>
    </xf>
    <xf numFmtId="3" fontId="12" fillId="0" borderId="33" xfId="0" applyNumberFormat="1" applyFont="1" applyBorder="1" applyAlignment="1" applyProtection="1">
      <alignment horizontal="center" vertical="center"/>
      <protection locked="0"/>
    </xf>
    <xf numFmtId="3" fontId="29" fillId="0" borderId="33" xfId="0" applyNumberFormat="1" applyFont="1" applyBorder="1" applyAlignment="1" applyProtection="1">
      <alignment horizontal="right" vertical="center" indent="1"/>
      <protection locked="0"/>
    </xf>
    <xf numFmtId="3" fontId="40" fillId="0" borderId="39" xfId="0" applyNumberFormat="1" applyFont="1" applyBorder="1" applyAlignment="1" applyProtection="1">
      <alignment horizontal="right" vertical="center" indent="1"/>
      <protection locked="0"/>
    </xf>
    <xf numFmtId="3" fontId="40" fillId="0" borderId="40" xfId="0" applyNumberFormat="1" applyFont="1" applyBorder="1" applyAlignment="1" applyProtection="1">
      <alignment horizontal="right" vertical="center" indent="1"/>
      <protection locked="0"/>
    </xf>
    <xf numFmtId="3" fontId="12" fillId="0" borderId="40" xfId="0" applyNumberFormat="1" applyFont="1" applyBorder="1" applyAlignment="1" applyProtection="1">
      <alignment horizontal="right" vertical="center" indent="1"/>
      <protection locked="0"/>
    </xf>
    <xf numFmtId="3" fontId="29" fillId="0" borderId="40" xfId="0" applyNumberFormat="1" applyFont="1" applyBorder="1" applyAlignment="1" applyProtection="1">
      <alignment horizontal="right" vertical="center" indent="1"/>
      <protection locked="0"/>
    </xf>
    <xf numFmtId="3" fontId="29" fillId="0" borderId="40" xfId="0" applyNumberFormat="1" applyFont="1" applyFill="1" applyBorder="1" applyAlignment="1" applyProtection="1">
      <alignment horizontal="right" vertical="center" indent="1"/>
      <protection locked="0"/>
    </xf>
    <xf numFmtId="3" fontId="29" fillId="0" borderId="41" xfId="0" applyNumberFormat="1" applyFont="1" applyFill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wrapText="1" indent="1"/>
      <protection locked="0"/>
    </xf>
    <xf numFmtId="0" fontId="8" fillId="0" borderId="1" xfId="4" applyFont="1" applyFill="1" applyBorder="1" applyAlignment="1" applyProtection="1">
      <alignment horizontal="left" vertical="center" wrapText="1" indent="1"/>
    </xf>
    <xf numFmtId="0" fontId="8" fillId="0" borderId="2" xfId="4" applyFont="1" applyFill="1" applyBorder="1" applyAlignment="1" applyProtection="1">
      <alignment horizontal="left" vertical="center" wrapText="1" indent="1"/>
    </xf>
    <xf numFmtId="164" fontId="8" fillId="0" borderId="5" xfId="4" applyNumberFormat="1" applyFont="1" applyFill="1" applyBorder="1" applyAlignment="1" applyProtection="1">
      <alignment horizontal="right" vertical="center" wrapText="1" indent="1"/>
    </xf>
    <xf numFmtId="0" fontId="19" fillId="0" borderId="0" xfId="4" applyFont="1" applyFill="1" applyProtection="1"/>
    <xf numFmtId="49" fontId="19" fillId="0" borderId="25" xfId="4" applyNumberFormat="1" applyFont="1" applyFill="1" applyBorder="1" applyAlignment="1" applyProtection="1">
      <alignment horizontal="left" vertical="center" wrapText="1" indent="1"/>
    </xf>
    <xf numFmtId="0" fontId="38" fillId="0" borderId="21" xfId="0" applyFont="1" applyBorder="1" applyAlignment="1" applyProtection="1">
      <alignment horizontal="left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6" xfId="4" applyNumberFormat="1" applyFont="1" applyFill="1" applyBorder="1" applyAlignment="1" applyProtection="1">
      <alignment horizontal="left" vertical="center" wrapText="1" indent="1"/>
    </xf>
    <xf numFmtId="0" fontId="38" fillId="0" borderId="3" xfId="0" applyFont="1" applyBorder="1" applyAlignment="1" applyProtection="1">
      <alignment horizontal="left" wrapText="1" indent="1"/>
    </xf>
    <xf numFmtId="164" fontId="19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1" xfId="4" applyNumberFormat="1" applyFont="1" applyFill="1" applyBorder="1" applyAlignment="1" applyProtection="1">
      <alignment horizontal="left" vertical="center" wrapText="1" indent="1"/>
    </xf>
    <xf numFmtId="0" fontId="38" fillId="0" borderId="4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164" fontId="19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37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" xfId="0" applyFont="1" applyBorder="1" applyAlignment="1" applyProtection="1">
      <alignment wrapText="1"/>
    </xf>
    <xf numFmtId="0" fontId="38" fillId="0" borderId="4" xfId="0" applyFont="1" applyBorder="1" applyAlignment="1" applyProtection="1">
      <alignment wrapText="1"/>
    </xf>
    <xf numFmtId="0" fontId="38" fillId="0" borderId="25" xfId="0" applyFont="1" applyBorder="1" applyAlignment="1" applyProtection="1">
      <alignment wrapText="1"/>
    </xf>
    <xf numFmtId="0" fontId="38" fillId="0" borderId="6" xfId="0" applyFont="1" applyBorder="1" applyAlignment="1" applyProtection="1">
      <alignment wrapText="1"/>
    </xf>
    <xf numFmtId="0" fontId="38" fillId="0" borderId="11" xfId="0" applyFont="1" applyBorder="1" applyAlignment="1" applyProtection="1">
      <alignment wrapText="1"/>
    </xf>
    <xf numFmtId="164" fontId="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" xfId="0" applyFont="1" applyBorder="1" applyAlignment="1" applyProtection="1">
      <alignment wrapText="1"/>
    </xf>
    <xf numFmtId="0" fontId="25" fillId="0" borderId="7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8" fillId="0" borderId="17" xfId="4" applyFont="1" applyFill="1" applyBorder="1" applyAlignment="1" applyProtection="1">
      <alignment horizontal="left" vertical="center" wrapText="1" indent="1"/>
    </xf>
    <xf numFmtId="0" fontId="8" fillId="0" borderId="18" xfId="4" applyFont="1" applyFill="1" applyBorder="1" applyAlignment="1" applyProtection="1">
      <alignment vertical="center" wrapText="1"/>
    </xf>
    <xf numFmtId="164" fontId="8" fillId="0" borderId="19" xfId="4" applyNumberFormat="1" applyFont="1" applyFill="1" applyBorder="1" applyAlignment="1" applyProtection="1">
      <alignment horizontal="right" vertical="center" wrapText="1" indent="1"/>
    </xf>
    <xf numFmtId="0" fontId="37" fillId="0" borderId="0" xfId="4" applyFont="1" applyFill="1" applyProtection="1"/>
    <xf numFmtId="49" fontId="19" fillId="0" borderId="24" xfId="4" applyNumberFormat="1" applyFont="1" applyFill="1" applyBorder="1" applyAlignment="1" applyProtection="1">
      <alignment horizontal="left" vertical="center" wrapText="1" indent="1"/>
    </xf>
    <xf numFmtId="0" fontId="19" fillId="0" borderId="26" xfId="4" applyFont="1" applyFill="1" applyBorder="1" applyAlignment="1" applyProtection="1">
      <alignment horizontal="left" vertical="center" wrapText="1" indent="1"/>
    </xf>
    <xf numFmtId="164" fontId="19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" xfId="4" applyFont="1" applyFill="1" applyBorder="1" applyAlignment="1" applyProtection="1">
      <alignment horizontal="left" vertical="center" wrapText="1" indent="1"/>
    </xf>
    <xf numFmtId="0" fontId="19" fillId="0" borderId="23" xfId="4" applyFont="1" applyFill="1" applyBorder="1" applyAlignment="1" applyProtection="1">
      <alignment horizontal="left" vertical="center" wrapText="1" indent="1"/>
    </xf>
    <xf numFmtId="0" fontId="19" fillId="0" borderId="0" xfId="4" applyFont="1" applyFill="1" applyBorder="1" applyAlignment="1" applyProtection="1">
      <alignment horizontal="left" vertical="center" wrapText="1" indent="1"/>
    </xf>
    <xf numFmtId="0" fontId="19" fillId="0" borderId="3" xfId="4" applyFont="1" applyFill="1" applyBorder="1" applyAlignment="1" applyProtection="1">
      <alignment horizontal="left" indent="6"/>
    </xf>
    <xf numFmtId="0" fontId="19" fillId="0" borderId="3" xfId="4" applyFont="1" applyFill="1" applyBorder="1" applyAlignment="1" applyProtection="1">
      <alignment horizontal="left" vertical="center" wrapText="1" indent="6"/>
    </xf>
    <xf numFmtId="49" fontId="19" fillId="0" borderId="10" xfId="4" applyNumberFormat="1" applyFont="1" applyFill="1" applyBorder="1" applyAlignment="1" applyProtection="1">
      <alignment horizontal="left" vertical="center" wrapText="1" indent="1"/>
    </xf>
    <xf numFmtId="0" fontId="19" fillId="0" borderId="4" xfId="4" applyFont="1" applyFill="1" applyBorder="1" applyAlignment="1" applyProtection="1">
      <alignment horizontal="left" vertical="center" wrapText="1" indent="6"/>
    </xf>
    <xf numFmtId="49" fontId="19" fillId="0" borderId="35" xfId="4" applyNumberFormat="1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6"/>
    </xf>
    <xf numFmtId="164" fontId="19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4" applyFont="1" applyFill="1" applyBorder="1" applyAlignment="1" applyProtection="1">
      <alignment vertical="center" wrapText="1"/>
    </xf>
    <xf numFmtId="0" fontId="19" fillId="0" borderId="4" xfId="4" applyFont="1" applyFill="1" applyBorder="1" applyAlignment="1" applyProtection="1">
      <alignment horizontal="left" vertical="center" wrapText="1" indent="1"/>
    </xf>
    <xf numFmtId="164" fontId="19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4" xfId="0" applyFont="1" applyBorder="1" applyAlignment="1" applyProtection="1">
      <alignment horizontal="left" vertical="center" wrapText="1" indent="1"/>
    </xf>
    <xf numFmtId="0" fontId="38" fillId="0" borderId="3" xfId="0" applyFont="1" applyBorder="1" applyAlignment="1" applyProtection="1">
      <alignment horizontal="left" vertical="center" wrapText="1" indent="1"/>
    </xf>
    <xf numFmtId="0" fontId="19" fillId="0" borderId="21" xfId="4" applyFont="1" applyFill="1" applyBorder="1" applyAlignment="1" applyProtection="1">
      <alignment horizontal="left" vertical="center" wrapText="1" indent="6"/>
    </xf>
    <xf numFmtId="164" fontId="19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19" fillId="0" borderId="21" xfId="4" applyFont="1" applyFill="1" applyBorder="1" applyAlignment="1" applyProtection="1">
      <alignment horizontal="left" vertical="center" wrapText="1" indent="1"/>
    </xf>
    <xf numFmtId="0" fontId="19" fillId="0" borderId="37" xfId="4" applyFont="1" applyFill="1" applyBorder="1" applyAlignment="1" applyProtection="1">
      <alignment horizontal="left" vertical="center" wrapText="1" indent="1"/>
    </xf>
    <xf numFmtId="164" fontId="25" fillId="0" borderId="5" xfId="0" applyNumberFormat="1" applyFont="1" applyBorder="1" applyAlignment="1" applyProtection="1">
      <alignment horizontal="right" vertical="center" wrapText="1" indent="1"/>
    </xf>
    <xf numFmtId="0" fontId="45" fillId="0" borderId="0" xfId="4" applyFont="1" applyFill="1" applyProtection="1"/>
    <xf numFmtId="0" fontId="30" fillId="0" borderId="0" xfId="4" applyFont="1" applyFill="1" applyProtection="1"/>
    <xf numFmtId="0" fontId="25" fillId="0" borderId="7" xfId="0" applyFont="1" applyBorder="1" applyAlignment="1" applyProtection="1">
      <alignment horizontal="left" vertical="center" wrapText="1" indent="1"/>
    </xf>
    <xf numFmtId="0" fontId="37" fillId="0" borderId="0" xfId="4" applyFont="1" applyFill="1" applyAlignment="1" applyProtection="1">
      <alignment horizontal="right" vertical="center" indent="1"/>
    </xf>
    <xf numFmtId="0" fontId="37" fillId="0" borderId="0" xfId="4" applyFont="1" applyFill="1" applyBorder="1" applyProtection="1"/>
    <xf numFmtId="0" fontId="8" fillId="0" borderId="17" xfId="4" applyFont="1" applyFill="1" applyBorder="1" applyAlignment="1" applyProtection="1">
      <alignment horizontal="center" vertical="center" wrapText="1"/>
    </xf>
    <xf numFmtId="0" fontId="8" fillId="0" borderId="18" xfId="4" applyFont="1" applyFill="1" applyBorder="1" applyAlignment="1" applyProtection="1">
      <alignment horizontal="center" vertical="center" wrapText="1"/>
    </xf>
    <xf numFmtId="164" fontId="40" fillId="0" borderId="44" xfId="0" applyNumberFormat="1" applyFont="1" applyFill="1" applyBorder="1" applyAlignment="1" applyProtection="1">
      <alignment horizontal="left" vertical="center" wrapText="1" indent="1"/>
    </xf>
    <xf numFmtId="164" fontId="40" fillId="0" borderId="25" xfId="0" applyNumberFormat="1" applyFont="1" applyFill="1" applyBorder="1" applyAlignment="1" applyProtection="1">
      <alignment horizontal="left" vertical="center" wrapText="1" indent="1"/>
    </xf>
    <xf numFmtId="164" fontId="4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0" xfId="0" applyNumberFormat="1" applyFont="1" applyFill="1" applyAlignment="1" applyProtection="1">
      <alignment vertical="center" wrapText="1"/>
    </xf>
    <xf numFmtId="164" fontId="40" fillId="0" borderId="40" xfId="0" applyNumberFormat="1" applyFont="1" applyFill="1" applyBorder="1" applyAlignment="1" applyProtection="1">
      <alignment horizontal="left" vertical="center" wrapText="1" indent="1"/>
    </xf>
    <xf numFmtId="164" fontId="40" fillId="0" borderId="6" xfId="0" applyNumberFormat="1" applyFont="1" applyFill="1" applyBorder="1" applyAlignment="1" applyProtection="1">
      <alignment horizontal="left" vertical="center" wrapText="1" indent="1"/>
    </xf>
    <xf numFmtId="164" fontId="4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45" xfId="0" applyNumberFormat="1" applyFont="1" applyFill="1" applyBorder="1" applyAlignment="1" applyProtection="1">
      <alignment horizontal="left" vertical="center" wrapText="1" indent="1"/>
    </xf>
    <xf numFmtId="164" fontId="4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left" vertical="center" wrapText="1" indent="1"/>
    </xf>
    <xf numFmtId="164" fontId="34" fillId="0" borderId="1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4" fillId="0" borderId="5" xfId="0" applyNumberFormat="1" applyFont="1" applyFill="1" applyBorder="1" applyAlignment="1" applyProtection="1">
      <alignment horizontal="right" vertical="center" wrapText="1" indent="1"/>
    </xf>
    <xf numFmtId="164" fontId="40" fillId="0" borderId="46" xfId="0" applyNumberFormat="1" applyFont="1" applyFill="1" applyBorder="1" applyAlignment="1" applyProtection="1">
      <alignment horizontal="left" vertical="center" wrapText="1" indent="1"/>
    </xf>
    <xf numFmtId="164" fontId="40" fillId="0" borderId="10" xfId="0" applyNumberFormat="1" applyFont="1" applyFill="1" applyBorder="1" applyAlignment="1" applyProtection="1">
      <alignment horizontal="left" vertical="center" wrapText="1" indent="1"/>
    </xf>
    <xf numFmtId="164" fontId="46" fillId="0" borderId="37" xfId="0" applyNumberFormat="1" applyFont="1" applyFill="1" applyBorder="1" applyAlignment="1" applyProtection="1">
      <alignment horizontal="right" vertical="center" wrapText="1" indent="1"/>
    </xf>
    <xf numFmtId="164" fontId="4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" xfId="0" applyNumberFormat="1" applyFont="1" applyFill="1" applyBorder="1" applyAlignment="1" applyProtection="1">
      <alignment horizontal="right" vertical="center" wrapText="1" indent="1"/>
    </xf>
    <xf numFmtId="164" fontId="4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0" xfId="0" applyNumberFormat="1" applyFont="1" applyFill="1" applyBorder="1" applyAlignment="1" applyProtection="1">
      <alignment horizontal="left" vertical="center" wrapText="1" indent="1"/>
    </xf>
    <xf numFmtId="164" fontId="46" fillId="0" borderId="21" xfId="0" applyNumberFormat="1" applyFont="1" applyFill="1" applyBorder="1" applyAlignment="1" applyProtection="1">
      <alignment horizontal="right" vertical="center" wrapText="1" indent="1"/>
    </xf>
    <xf numFmtId="164" fontId="40" fillId="0" borderId="6" xfId="0" applyNumberFormat="1" applyFont="1" applyFill="1" applyBorder="1" applyAlignment="1" applyProtection="1">
      <alignment horizontal="left" vertical="center" wrapText="1" indent="2"/>
    </xf>
    <xf numFmtId="164" fontId="40" fillId="0" borderId="3" xfId="0" applyNumberFormat="1" applyFont="1" applyFill="1" applyBorder="1" applyAlignment="1" applyProtection="1">
      <alignment horizontal="left" vertical="center" wrapText="1" indent="2"/>
    </xf>
    <xf numFmtId="164" fontId="46" fillId="0" borderId="3" xfId="0" applyNumberFormat="1" applyFont="1" applyFill="1" applyBorder="1" applyAlignment="1" applyProtection="1">
      <alignment horizontal="left" vertical="center" wrapText="1" indent="1"/>
    </xf>
    <xf numFmtId="164" fontId="4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25" xfId="0" applyNumberFormat="1" applyFont="1" applyFill="1" applyBorder="1" applyAlignment="1" applyProtection="1">
      <alignment horizontal="left" vertical="center" wrapText="1" indent="2"/>
    </xf>
    <xf numFmtId="164" fontId="40" fillId="0" borderId="11" xfId="0" applyNumberFormat="1" applyFont="1" applyFill="1" applyBorder="1" applyAlignment="1" applyProtection="1">
      <alignment horizontal="left" vertical="center" wrapText="1" indent="2"/>
    </xf>
    <xf numFmtId="0" fontId="1" fillId="0" borderId="24" xfId="4" applyFont="1" applyFill="1" applyBorder="1" applyAlignment="1" applyProtection="1">
      <alignment horizontal="center" vertical="center"/>
    </xf>
    <xf numFmtId="0" fontId="1" fillId="0" borderId="21" xfId="4" applyFont="1" applyFill="1" applyBorder="1" applyProtection="1"/>
    <xf numFmtId="165" fontId="1" fillId="0" borderId="49" xfId="1" applyNumberFormat="1" applyFont="1" applyFill="1" applyBorder="1" applyProtection="1">
      <protection locked="0"/>
    </xf>
    <xf numFmtId="0" fontId="15" fillId="0" borderId="26" xfId="4" applyFont="1" applyFill="1" applyBorder="1"/>
    <xf numFmtId="0" fontId="15" fillId="0" borderId="0" xfId="4" applyFont="1" applyFill="1"/>
    <xf numFmtId="0" fontId="17" fillId="0" borderId="6" xfId="4" applyFont="1" applyFill="1" applyBorder="1" applyAlignment="1" applyProtection="1">
      <alignment horizontal="center" vertical="center"/>
    </xf>
    <xf numFmtId="0" fontId="43" fillId="0" borderId="3" xfId="0" applyFont="1" applyBorder="1" applyAlignment="1">
      <alignment horizontal="justify" wrapText="1"/>
    </xf>
    <xf numFmtId="165" fontId="47" fillId="0" borderId="50" xfId="1" applyNumberFormat="1" applyFont="1" applyFill="1" applyBorder="1" applyProtection="1">
      <protection locked="0"/>
    </xf>
    <xf numFmtId="0" fontId="15" fillId="0" borderId="3" xfId="4" applyFont="1" applyFill="1" applyBorder="1"/>
    <xf numFmtId="0" fontId="43" fillId="0" borderId="3" xfId="0" applyFont="1" applyBorder="1" applyAlignment="1">
      <alignment wrapText="1"/>
    </xf>
    <xf numFmtId="0" fontId="17" fillId="0" borderId="11" xfId="4" applyFont="1" applyFill="1" applyBorder="1" applyAlignment="1" applyProtection="1">
      <alignment horizontal="center" vertical="center"/>
    </xf>
    <xf numFmtId="165" fontId="47" fillId="0" borderId="51" xfId="1" applyNumberFormat="1" applyFont="1" applyFill="1" applyBorder="1" applyProtection="1">
      <protection locked="0"/>
    </xf>
    <xf numFmtId="0" fontId="43" fillId="0" borderId="15" xfId="0" applyFont="1" applyBorder="1" applyAlignment="1">
      <alignment wrapText="1"/>
    </xf>
    <xf numFmtId="0" fontId="15" fillId="0" borderId="15" xfId="4" applyFont="1" applyFill="1" applyBorder="1"/>
    <xf numFmtId="0" fontId="30" fillId="0" borderId="24" xfId="4" applyFont="1" applyFill="1" applyBorder="1" applyAlignment="1" applyProtection="1">
      <alignment horizontal="center" vertical="center" wrapText="1"/>
    </xf>
    <xf numFmtId="0" fontId="30" fillId="0" borderId="26" xfId="4" applyFont="1" applyFill="1" applyBorder="1" applyAlignment="1" applyProtection="1">
      <alignment horizontal="center" vertical="center" wrapText="1"/>
    </xf>
    <xf numFmtId="0" fontId="30" fillId="0" borderId="19" xfId="4" applyFont="1" applyFill="1" applyBorder="1" applyAlignment="1" applyProtection="1">
      <alignment horizontal="center" vertical="center" wrapText="1"/>
    </xf>
    <xf numFmtId="0" fontId="37" fillId="0" borderId="0" xfId="4" applyFont="1" applyFill="1"/>
    <xf numFmtId="0" fontId="1" fillId="0" borderId="1" xfId="4" applyFont="1" applyFill="1" applyBorder="1" applyAlignment="1" applyProtection="1">
      <alignment horizontal="center" vertical="center"/>
    </xf>
    <xf numFmtId="0" fontId="1" fillId="0" borderId="2" xfId="4" applyFont="1" applyFill="1" applyBorder="1" applyAlignment="1" applyProtection="1">
      <alignment horizontal="center" vertical="center"/>
    </xf>
    <xf numFmtId="0" fontId="1" fillId="0" borderId="5" xfId="4" applyFont="1" applyFill="1" applyBorder="1" applyAlignment="1" applyProtection="1">
      <alignment horizontal="center" vertical="center"/>
    </xf>
    <xf numFmtId="0" fontId="1" fillId="0" borderId="0" xfId="4" applyFont="1" applyFill="1"/>
    <xf numFmtId="0" fontId="1" fillId="0" borderId="3" xfId="4" applyFont="1" applyFill="1" applyBorder="1" applyProtection="1">
      <protection locked="0"/>
    </xf>
    <xf numFmtId="165" fontId="1" fillId="0" borderId="27" xfId="1" applyNumberFormat="1" applyFont="1" applyFill="1" applyBorder="1" applyProtection="1">
      <protection locked="0"/>
    </xf>
    <xf numFmtId="0" fontId="1" fillId="0" borderId="6" xfId="4" applyFont="1" applyFill="1" applyBorder="1" applyAlignment="1" applyProtection="1">
      <alignment horizontal="center" vertical="center"/>
    </xf>
    <xf numFmtId="165" fontId="1" fillId="0" borderId="12" xfId="1" applyNumberFormat="1" applyFont="1" applyFill="1" applyBorder="1" applyProtection="1">
      <protection locked="0"/>
    </xf>
    <xf numFmtId="0" fontId="1" fillId="0" borderId="11" xfId="4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>
      <protection locked="0"/>
    </xf>
    <xf numFmtId="165" fontId="1" fillId="0" borderId="13" xfId="1" applyNumberFormat="1" applyFont="1" applyFill="1" applyBorder="1" applyProtection="1">
      <protection locked="0"/>
    </xf>
    <xf numFmtId="164" fontId="15" fillId="0" borderId="0" xfId="0" applyNumberFormat="1" applyFont="1" applyFill="1" applyAlignment="1">
      <alignment vertical="center" wrapText="1"/>
    </xf>
    <xf numFmtId="0" fontId="31" fillId="0" borderId="17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</xf>
    <xf numFmtId="0" fontId="47" fillId="0" borderId="0" xfId="0" applyFont="1" applyFill="1"/>
    <xf numFmtId="49" fontId="47" fillId="0" borderId="24" xfId="0" applyNumberFormat="1" applyFont="1" applyFill="1" applyBorder="1" applyAlignment="1" applyProtection="1">
      <alignment vertical="center"/>
    </xf>
    <xf numFmtId="3" fontId="47" fillId="0" borderId="26" xfId="0" applyNumberFormat="1" applyFont="1" applyFill="1" applyBorder="1" applyAlignment="1" applyProtection="1">
      <alignment vertical="center"/>
      <protection locked="0"/>
    </xf>
    <xf numFmtId="3" fontId="47" fillId="0" borderId="27" xfId="0" applyNumberFormat="1" applyFont="1" applyFill="1" applyBorder="1" applyAlignment="1" applyProtection="1">
      <alignment vertical="center"/>
    </xf>
    <xf numFmtId="49" fontId="18" fillId="0" borderId="6" xfId="0" quotePrefix="1" applyNumberFormat="1" applyFont="1" applyFill="1" applyBorder="1" applyAlignment="1" applyProtection="1">
      <alignment horizontal="left" vertical="center" indent="1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</xf>
    <xf numFmtId="49" fontId="47" fillId="0" borderId="6" xfId="0" applyNumberFormat="1" applyFont="1" applyFill="1" applyBorder="1" applyAlignment="1" applyProtection="1">
      <alignment vertical="center"/>
    </xf>
    <xf numFmtId="3" fontId="47" fillId="0" borderId="3" xfId="0" applyNumberFormat="1" applyFont="1" applyFill="1" applyBorder="1" applyAlignment="1" applyProtection="1">
      <alignment vertical="center"/>
      <protection locked="0"/>
    </xf>
    <xf numFmtId="3" fontId="47" fillId="0" borderId="12" xfId="0" applyNumberFormat="1" applyFont="1" applyFill="1" applyBorder="1" applyAlignment="1" applyProtection="1">
      <alignment vertical="center"/>
    </xf>
    <xf numFmtId="49" fontId="47" fillId="0" borderId="11" xfId="0" applyNumberFormat="1" applyFont="1" applyFill="1" applyBorder="1" applyAlignment="1" applyProtection="1">
      <alignment vertical="center"/>
      <protection locked="0"/>
    </xf>
    <xf numFmtId="3" fontId="47" fillId="0" borderId="4" xfId="0" applyNumberFormat="1" applyFont="1" applyFill="1" applyBorder="1" applyAlignment="1" applyProtection="1">
      <alignment vertical="center"/>
      <protection locked="0"/>
    </xf>
    <xf numFmtId="49" fontId="31" fillId="0" borderId="1" xfId="0" applyNumberFormat="1" applyFont="1" applyFill="1" applyBorder="1" applyAlignment="1" applyProtection="1">
      <alignment vertical="center"/>
    </xf>
    <xf numFmtId="3" fontId="47" fillId="0" borderId="2" xfId="0" applyNumberFormat="1" applyFont="1" applyFill="1" applyBorder="1" applyAlignment="1" applyProtection="1">
      <alignment vertical="center"/>
    </xf>
    <xf numFmtId="3" fontId="47" fillId="0" borderId="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9" fontId="47" fillId="0" borderId="6" xfId="0" applyNumberFormat="1" applyFont="1" applyFill="1" applyBorder="1" applyAlignment="1" applyProtection="1">
      <alignment horizontal="left" vertical="center"/>
    </xf>
    <xf numFmtId="49" fontId="47" fillId="0" borderId="6" xfId="0" applyNumberFormat="1" applyFont="1" applyFill="1" applyBorder="1" applyAlignment="1" applyProtection="1">
      <alignment vertical="center"/>
      <protection locked="0"/>
    </xf>
    <xf numFmtId="0" fontId="19" fillId="0" borderId="1" xfId="5" applyFont="1" applyFill="1" applyBorder="1" applyAlignment="1" applyProtection="1">
      <alignment horizontal="left" vertical="center" indent="1"/>
    </xf>
    <xf numFmtId="0" fontId="19" fillId="0" borderId="0" xfId="5" applyFont="1" applyFill="1" applyAlignment="1" applyProtection="1">
      <alignment vertical="center"/>
    </xf>
    <xf numFmtId="0" fontId="19" fillId="0" borderId="10" xfId="5" applyFont="1" applyFill="1" applyBorder="1" applyAlignment="1" applyProtection="1">
      <alignment horizontal="left" vertical="center" indent="1"/>
    </xf>
    <xf numFmtId="0" fontId="19" fillId="0" borderId="37" xfId="5" applyFont="1" applyFill="1" applyBorder="1" applyAlignment="1" applyProtection="1">
      <alignment horizontal="left" vertical="center" wrapText="1" indent="1"/>
    </xf>
    <xf numFmtId="164" fontId="19" fillId="0" borderId="37" xfId="5" applyNumberFormat="1" applyFont="1" applyFill="1" applyBorder="1" applyAlignment="1" applyProtection="1">
      <alignment vertical="center"/>
      <protection locked="0"/>
    </xf>
    <xf numFmtId="164" fontId="19" fillId="0" borderId="47" xfId="5" applyNumberFormat="1" applyFont="1" applyFill="1" applyBorder="1" applyAlignment="1" applyProtection="1">
      <alignment vertical="center"/>
    </xf>
    <xf numFmtId="0" fontId="19" fillId="0" borderId="6" xfId="5" applyFont="1" applyFill="1" applyBorder="1" applyAlignment="1" applyProtection="1">
      <alignment horizontal="left" vertical="center" indent="1"/>
    </xf>
    <xf numFmtId="0" fontId="19" fillId="0" borderId="3" xfId="5" applyFont="1" applyFill="1" applyBorder="1" applyAlignment="1" applyProtection="1">
      <alignment horizontal="left" vertical="center" wrapText="1" indent="1"/>
    </xf>
    <xf numFmtId="164" fontId="19" fillId="0" borderId="3" xfId="5" applyNumberFormat="1" applyFont="1" applyFill="1" applyBorder="1" applyAlignment="1" applyProtection="1">
      <alignment vertical="center"/>
      <protection locked="0"/>
    </xf>
    <xf numFmtId="164" fontId="19" fillId="0" borderId="12" xfId="5" applyNumberFormat="1" applyFont="1" applyFill="1" applyBorder="1" applyAlignment="1" applyProtection="1">
      <alignment vertical="center"/>
    </xf>
    <xf numFmtId="0" fontId="19" fillId="0" borderId="0" xfId="5" applyFont="1" applyFill="1" applyAlignment="1" applyProtection="1">
      <alignment vertical="center"/>
      <protection locked="0"/>
    </xf>
    <xf numFmtId="0" fontId="19" fillId="0" borderId="21" xfId="5" applyFont="1" applyFill="1" applyBorder="1" applyAlignment="1" applyProtection="1">
      <alignment horizontal="left" vertical="center" wrapText="1" indent="1"/>
    </xf>
    <xf numFmtId="164" fontId="19" fillId="0" borderId="21" xfId="5" applyNumberFormat="1" applyFont="1" applyFill="1" applyBorder="1" applyAlignment="1" applyProtection="1">
      <alignment vertical="center"/>
      <protection locked="0"/>
    </xf>
    <xf numFmtId="164" fontId="19" fillId="0" borderId="14" xfId="5" applyNumberFormat="1" applyFont="1" applyFill="1" applyBorder="1" applyAlignment="1" applyProtection="1">
      <alignment vertical="center"/>
    </xf>
    <xf numFmtId="0" fontId="19" fillId="0" borderId="3" xfId="5" applyFont="1" applyFill="1" applyBorder="1" applyAlignment="1" applyProtection="1">
      <alignment horizontal="left" vertical="center" indent="1"/>
    </xf>
    <xf numFmtId="164" fontId="8" fillId="0" borderId="2" xfId="5" applyNumberFormat="1" applyFont="1" applyFill="1" applyBorder="1" applyAlignment="1" applyProtection="1">
      <alignment vertical="center"/>
    </xf>
    <xf numFmtId="164" fontId="8" fillId="0" borderId="5" xfId="5" applyNumberFormat="1" applyFont="1" applyFill="1" applyBorder="1" applyAlignment="1" applyProtection="1">
      <alignment vertical="center"/>
    </xf>
    <xf numFmtId="0" fontId="19" fillId="0" borderId="25" xfId="5" applyFont="1" applyFill="1" applyBorder="1" applyAlignment="1" applyProtection="1">
      <alignment horizontal="left" vertical="center" indent="1"/>
    </xf>
    <xf numFmtId="0" fontId="19" fillId="0" borderId="21" xfId="5" applyFont="1" applyFill="1" applyBorder="1" applyAlignment="1" applyProtection="1">
      <alignment horizontal="left" vertical="center" indent="1"/>
    </xf>
    <xf numFmtId="0" fontId="8" fillId="0" borderId="1" xfId="5" applyFont="1" applyFill="1" applyBorder="1" applyAlignment="1" applyProtection="1">
      <alignment horizontal="left" vertical="center" indent="1"/>
    </xf>
    <xf numFmtId="164" fontId="8" fillId="0" borderId="2" xfId="5" applyNumberFormat="1" applyFont="1" applyFill="1" applyBorder="1" applyProtection="1"/>
    <xf numFmtId="164" fontId="8" fillId="0" borderId="5" xfId="5" applyNumberFormat="1" applyFont="1" applyFill="1" applyBorder="1" applyProtection="1"/>
    <xf numFmtId="0" fontId="19" fillId="0" borderId="0" xfId="5" applyFont="1" applyFill="1" applyProtection="1">
      <protection locked="0"/>
    </xf>
    <xf numFmtId="0" fontId="26" fillId="0" borderId="52" xfId="0" applyFont="1" applyFill="1" applyBorder="1" applyAlignment="1" applyProtection="1">
      <alignment horizontal="left" vertical="center" wrapText="1"/>
      <protection locked="0"/>
    </xf>
    <xf numFmtId="0" fontId="26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0" xfId="5" applyFont="1" applyFill="1" applyProtection="1"/>
    <xf numFmtId="0" fontId="44" fillId="0" borderId="0" xfId="0" applyFont="1" applyFill="1" applyBorder="1" applyAlignment="1" applyProtection="1">
      <alignment horizontal="left" vertical="center"/>
    </xf>
    <xf numFmtId="164" fontId="48" fillId="4" borderId="5" xfId="4" applyNumberFormat="1" applyFont="1" applyFill="1" applyBorder="1" applyAlignment="1" applyProtection="1">
      <alignment horizontal="right" vertical="center" wrapText="1" indent="1"/>
    </xf>
    <xf numFmtId="164" fontId="4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5" xfId="4" applyNumberFormat="1" applyFont="1" applyFill="1" applyBorder="1" applyAlignment="1" applyProtection="1">
      <alignment horizontal="right" vertical="center" wrapText="1" indent="1"/>
    </xf>
    <xf numFmtId="164" fontId="4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36" fillId="4" borderId="5" xfId="4" applyNumberFormat="1" applyFont="1" applyFill="1" applyBorder="1" applyAlignment="1" applyProtection="1">
      <alignment horizontal="right" vertical="center" wrapText="1" indent="1"/>
    </xf>
    <xf numFmtId="164" fontId="48" fillId="0" borderId="0" xfId="0" applyNumberFormat="1" applyFont="1" applyFill="1" applyBorder="1" applyAlignment="1" applyProtection="1">
      <alignment horizontal="right" vertical="center" wrapText="1" indent="1"/>
    </xf>
    <xf numFmtId="0" fontId="49" fillId="0" borderId="0" xfId="0" applyFont="1" applyFill="1" applyAlignment="1" applyProtection="1">
      <alignment horizontal="right" vertical="center" wrapText="1" indent="1"/>
    </xf>
    <xf numFmtId="164" fontId="48" fillId="0" borderId="32" xfId="0" applyNumberFormat="1" applyFont="1" applyFill="1" applyBorder="1" applyAlignment="1" applyProtection="1">
      <alignment horizontal="right" vertical="center" wrapText="1" indent="1"/>
    </xf>
    <xf numFmtId="164" fontId="48" fillId="4" borderId="19" xfId="4" applyNumberFormat="1" applyFont="1" applyFill="1" applyBorder="1" applyAlignment="1" applyProtection="1">
      <alignment horizontal="right" vertical="center" wrapText="1" indent="1"/>
    </xf>
    <xf numFmtId="164" fontId="49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51" fillId="4" borderId="5" xfId="0" applyNumberFormat="1" applyFont="1" applyFill="1" applyBorder="1" applyAlignment="1" applyProtection="1">
      <alignment horizontal="right" vertical="center" wrapText="1" indent="1"/>
    </xf>
    <xf numFmtId="164" fontId="51" fillId="4" borderId="5" xfId="0" quotePrefix="1" applyNumberFormat="1" applyFont="1" applyFill="1" applyBorder="1" applyAlignment="1" applyProtection="1">
      <alignment horizontal="right" vertical="center" wrapText="1" indent="1"/>
    </xf>
    <xf numFmtId="0" fontId="50" fillId="0" borderId="0" xfId="0" applyFont="1" applyFill="1" applyAlignment="1" applyProtection="1">
      <alignment horizontal="right" vertical="center" wrapText="1" indent="1"/>
    </xf>
    <xf numFmtId="3" fontId="4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54" xfId="0" applyFont="1" applyFill="1" applyBorder="1" applyAlignment="1" applyProtection="1">
      <alignment horizontal="right" vertical="center" indent="1"/>
    </xf>
    <xf numFmtId="164" fontId="49" fillId="5" borderId="12" xfId="4" applyNumberFormat="1" applyFont="1" applyFill="1" applyBorder="1" applyAlignment="1" applyProtection="1">
      <alignment horizontal="right" vertical="center" wrapText="1" indent="1"/>
    </xf>
    <xf numFmtId="164" fontId="49" fillId="5" borderId="13" xfId="4" applyNumberFormat="1" applyFont="1" applyFill="1" applyBorder="1" applyAlignment="1" applyProtection="1">
      <alignment horizontal="right" vertical="center" wrapText="1" indent="1"/>
    </xf>
    <xf numFmtId="0" fontId="48" fillId="0" borderId="29" xfId="0" applyFont="1" applyFill="1" applyBorder="1" applyAlignment="1" applyProtection="1">
      <alignment horizontal="center" vertical="center" wrapText="1"/>
    </xf>
    <xf numFmtId="0" fontId="48" fillId="0" borderId="18" xfId="0" applyFont="1" applyFill="1" applyBorder="1" applyAlignment="1" applyProtection="1">
      <alignment horizontal="center" vertical="center" wrapText="1"/>
    </xf>
    <xf numFmtId="0" fontId="48" fillId="0" borderId="19" xfId="0" applyFont="1" applyFill="1" applyBorder="1" applyAlignment="1" applyProtection="1">
      <alignment horizontal="right" vertical="center" wrapText="1" indent="1"/>
    </xf>
    <xf numFmtId="0" fontId="48" fillId="0" borderId="1" xfId="0" applyFont="1" applyFill="1" applyBorder="1" applyAlignment="1" applyProtection="1">
      <alignment horizontal="center" vertical="center" wrapText="1"/>
    </xf>
    <xf numFmtId="0" fontId="48" fillId="0" borderId="2" xfId="0" applyFont="1" applyFill="1" applyBorder="1" applyAlignment="1" applyProtection="1">
      <alignment horizontal="center" vertical="center" wrapText="1"/>
    </xf>
    <xf numFmtId="0" fontId="48" fillId="0" borderId="5" xfId="0" applyFont="1" applyFill="1" applyBorder="1" applyAlignment="1" applyProtection="1">
      <alignment horizontal="center" vertical="center" wrapText="1"/>
    </xf>
    <xf numFmtId="0" fontId="48" fillId="0" borderId="55" xfId="0" applyFont="1" applyFill="1" applyBorder="1" applyAlignment="1" applyProtection="1">
      <alignment horizontal="center" vertical="center" wrapText="1"/>
    </xf>
    <xf numFmtId="164" fontId="48" fillId="0" borderId="43" xfId="0" applyNumberFormat="1" applyFont="1" applyFill="1" applyBorder="1" applyAlignment="1" applyProtection="1">
      <alignment horizontal="right" vertical="center" wrapText="1" indent="1"/>
    </xf>
    <xf numFmtId="0" fontId="48" fillId="0" borderId="15" xfId="0" applyFont="1" applyFill="1" applyBorder="1" applyAlignment="1" applyProtection="1">
      <alignment horizontal="center" vertical="center"/>
    </xf>
    <xf numFmtId="0" fontId="48" fillId="0" borderId="56" xfId="0" applyFont="1" applyFill="1" applyBorder="1" applyAlignment="1" applyProtection="1">
      <alignment vertical="center"/>
    </xf>
    <xf numFmtId="0" fontId="48" fillId="0" borderId="0" xfId="0" applyFont="1" applyFill="1" applyAlignment="1">
      <alignment vertical="center"/>
    </xf>
    <xf numFmtId="0" fontId="52" fillId="0" borderId="28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54" xfId="0" applyFont="1" applyFill="1" applyBorder="1" applyAlignment="1" applyProtection="1">
      <alignment horizontal="left" vertical="center" wrapText="1"/>
    </xf>
    <xf numFmtId="0" fontId="52" fillId="0" borderId="54" xfId="0" applyFont="1" applyFill="1" applyBorder="1" applyAlignment="1" applyProtection="1">
      <alignment horizontal="left" vertical="center" wrapText="1" indent="1"/>
    </xf>
    <xf numFmtId="0" fontId="52" fillId="0" borderId="54" xfId="0" applyFont="1" applyFill="1" applyBorder="1" applyAlignment="1" applyProtection="1">
      <alignment horizontal="right" vertical="center" wrapText="1" indent="1"/>
    </xf>
    <xf numFmtId="0" fontId="52" fillId="0" borderId="54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51" xfId="0" applyFont="1" applyFill="1" applyBorder="1" applyAlignment="1" applyProtection="1">
      <alignment horizontal="center" vertical="center" wrapText="1"/>
    </xf>
    <xf numFmtId="0" fontId="54" fillId="0" borderId="2" xfId="4" applyFont="1" applyFill="1" applyBorder="1" applyAlignment="1" applyProtection="1">
      <alignment horizontal="left" vertical="center" wrapText="1" indent="1"/>
    </xf>
    <xf numFmtId="0" fontId="55" fillId="0" borderId="21" xfId="0" applyFont="1" applyBorder="1" applyAlignment="1" applyProtection="1">
      <alignment horizontal="left" wrapText="1" indent="1"/>
    </xf>
    <xf numFmtId="0" fontId="55" fillId="0" borderId="3" xfId="0" applyFont="1" applyBorder="1" applyAlignment="1" applyProtection="1">
      <alignment horizontal="left" wrapText="1" indent="1"/>
    </xf>
    <xf numFmtId="0" fontId="55" fillId="0" borderId="4" xfId="0" applyFont="1" applyBorder="1" applyAlignment="1" applyProtection="1">
      <alignment horizontal="left" wrapText="1" indent="1"/>
    </xf>
    <xf numFmtId="0" fontId="56" fillId="0" borderId="2" xfId="0" applyFont="1" applyBorder="1" applyAlignment="1" applyProtection="1">
      <alignment horizontal="left" vertical="center" wrapText="1" indent="1"/>
    </xf>
    <xf numFmtId="0" fontId="53" fillId="0" borderId="2" xfId="4" applyFont="1" applyFill="1" applyBorder="1" applyAlignment="1" applyProtection="1">
      <alignment horizontal="left" vertical="center" wrapText="1" indent="1"/>
    </xf>
    <xf numFmtId="0" fontId="55" fillId="0" borderId="4" xfId="0" applyFont="1" applyBorder="1" applyAlignment="1" applyProtection="1">
      <alignment wrapText="1"/>
    </xf>
    <xf numFmtId="0" fontId="56" fillId="0" borderId="2" xfId="0" applyFont="1" applyBorder="1" applyAlignment="1" applyProtection="1">
      <alignment wrapText="1"/>
    </xf>
    <xf numFmtId="0" fontId="56" fillId="0" borderId="8" xfId="0" applyFont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left" vertical="center" wrapText="1" indent="1"/>
    </xf>
    <xf numFmtId="0" fontId="52" fillId="0" borderId="0" xfId="0" applyFont="1" applyFill="1" applyAlignment="1" applyProtection="1">
      <alignment vertical="center" wrapText="1"/>
    </xf>
    <xf numFmtId="0" fontId="53" fillId="0" borderId="57" xfId="0" applyFont="1" applyFill="1" applyBorder="1" applyAlignment="1" applyProtection="1">
      <alignment horizontal="center" vertical="center" wrapText="1"/>
    </xf>
    <xf numFmtId="0" fontId="53" fillId="0" borderId="58" xfId="4" applyFont="1" applyFill="1" applyBorder="1" applyAlignment="1" applyProtection="1">
      <alignment vertical="center" wrapText="1"/>
    </xf>
    <xf numFmtId="0" fontId="52" fillId="0" borderId="26" xfId="4" applyFont="1" applyFill="1" applyBorder="1" applyAlignment="1" applyProtection="1">
      <alignment horizontal="left" vertical="center" wrapText="1" indent="1"/>
    </xf>
    <xf numFmtId="0" fontId="52" fillId="0" borderId="3" xfId="4" applyFont="1" applyFill="1" applyBorder="1" applyAlignment="1" applyProtection="1">
      <alignment horizontal="left" vertical="center" wrapText="1" indent="1"/>
    </xf>
    <xf numFmtId="0" fontId="52" fillId="0" borderId="23" xfId="4" applyFont="1" applyFill="1" applyBorder="1" applyAlignment="1" applyProtection="1">
      <alignment horizontal="left" vertical="center" wrapText="1" indent="1"/>
    </xf>
    <xf numFmtId="0" fontId="52" fillId="0" borderId="0" xfId="4" applyFont="1" applyFill="1" applyBorder="1" applyAlignment="1" applyProtection="1">
      <alignment horizontal="left" vertical="center" wrapText="1" indent="1"/>
    </xf>
    <xf numFmtId="0" fontId="52" fillId="0" borderId="3" xfId="4" applyFont="1" applyFill="1" applyBorder="1" applyAlignment="1" applyProtection="1">
      <alignment horizontal="left" indent="6"/>
    </xf>
    <xf numFmtId="0" fontId="52" fillId="0" borderId="3" xfId="4" applyFont="1" applyFill="1" applyBorder="1" applyAlignment="1" applyProtection="1">
      <alignment horizontal="left" vertical="center" wrapText="1" indent="6"/>
    </xf>
    <xf numFmtId="0" fontId="52" fillId="0" borderId="4" xfId="4" applyFont="1" applyFill="1" applyBorder="1" applyAlignment="1" applyProtection="1">
      <alignment horizontal="left" vertical="center" wrapText="1" indent="6"/>
    </xf>
    <xf numFmtId="0" fontId="52" fillId="0" borderId="15" xfId="4" applyFont="1" applyFill="1" applyBorder="1" applyAlignment="1" applyProtection="1">
      <alignment horizontal="left" vertical="center" wrapText="1" indent="6"/>
    </xf>
    <xf numFmtId="0" fontId="53" fillId="0" borderId="2" xfId="4" applyFont="1" applyFill="1" applyBorder="1" applyAlignment="1" applyProtection="1">
      <alignment vertical="center" wrapText="1"/>
    </xf>
    <xf numFmtId="0" fontId="52" fillId="0" borderId="4" xfId="4" applyFont="1" applyFill="1" applyBorder="1" applyAlignment="1" applyProtection="1">
      <alignment horizontal="left" vertical="center" wrapText="1" indent="1"/>
    </xf>
    <xf numFmtId="0" fontId="55" fillId="0" borderId="4" xfId="0" applyFont="1" applyBorder="1" applyAlignment="1" applyProtection="1">
      <alignment horizontal="left" vertical="center" wrapText="1" indent="1"/>
    </xf>
    <xf numFmtId="0" fontId="55" fillId="0" borderId="3" xfId="0" applyFont="1" applyBorder="1" applyAlignment="1" applyProtection="1">
      <alignment horizontal="left" vertical="center" wrapText="1" indent="1"/>
    </xf>
    <xf numFmtId="0" fontId="52" fillId="0" borderId="21" xfId="4" applyFont="1" applyFill="1" applyBorder="1" applyAlignment="1" applyProtection="1">
      <alignment horizontal="left" vertical="center" wrapText="1" indent="6"/>
    </xf>
    <xf numFmtId="0" fontId="58" fillId="0" borderId="2" xfId="4" applyFont="1" applyFill="1" applyBorder="1" applyAlignment="1" applyProtection="1">
      <alignment horizontal="left" vertical="center" wrapText="1" indent="1"/>
    </xf>
    <xf numFmtId="0" fontId="52" fillId="0" borderId="21" xfId="4" applyFont="1" applyFill="1" applyBorder="1" applyAlignment="1" applyProtection="1">
      <alignment horizontal="left" vertical="center" wrapText="1" indent="1"/>
    </xf>
    <xf numFmtId="0" fontId="52" fillId="0" borderId="37" xfId="4" applyFont="1" applyFill="1" applyBorder="1" applyAlignment="1" applyProtection="1">
      <alignment horizontal="left" vertical="center" wrapText="1" indent="1"/>
    </xf>
    <xf numFmtId="0" fontId="56" fillId="0" borderId="8" xfId="0" applyFont="1" applyBorder="1" applyAlignment="1" applyProtection="1">
      <alignment horizontal="left" vertical="center" wrapText="1" indent="1"/>
    </xf>
    <xf numFmtId="0" fontId="57" fillId="0" borderId="0" xfId="0" applyFont="1" applyFill="1" applyAlignment="1" applyProtection="1">
      <alignment vertical="center" wrapText="1"/>
    </xf>
    <xf numFmtId="0" fontId="59" fillId="0" borderId="57" xfId="0" applyFont="1" applyFill="1" applyBorder="1" applyAlignment="1" applyProtection="1">
      <alignment vertical="center" wrapText="1"/>
    </xf>
    <xf numFmtId="164" fontId="59" fillId="4" borderId="5" xfId="4" applyNumberFormat="1" applyFont="1" applyFill="1" applyBorder="1" applyAlignment="1" applyProtection="1">
      <alignment horizontal="right" vertical="center" wrapText="1" indent="1"/>
    </xf>
    <xf numFmtId="164" fontId="6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5" borderId="12" xfId="4" applyNumberFormat="1" applyFont="1" applyFill="1" applyBorder="1" applyAlignment="1" applyProtection="1">
      <alignment horizontal="right" vertical="center" wrapText="1" indent="1"/>
    </xf>
    <xf numFmtId="164" fontId="60" fillId="5" borderId="13" xfId="4" applyNumberFormat="1" applyFont="1" applyFill="1" applyBorder="1" applyAlignment="1" applyProtection="1">
      <alignment horizontal="right" vertical="center" wrapText="1" indent="1"/>
    </xf>
    <xf numFmtId="164" fontId="60" fillId="0" borderId="13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4" borderId="14" xfId="4" applyNumberFormat="1" applyFont="1" applyFill="1" applyBorder="1" applyAlignment="1" applyProtection="1">
      <alignment horizontal="right" vertical="center" wrapText="1" indent="1"/>
    </xf>
    <xf numFmtId="164" fontId="59" fillId="0" borderId="5" xfId="4" applyNumberFormat="1" applyFont="1" applyFill="1" applyBorder="1" applyAlignment="1" applyProtection="1">
      <alignment horizontal="right" vertical="center" wrapText="1" indent="1"/>
    </xf>
    <xf numFmtId="164" fontId="59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0" xfId="0" applyNumberFormat="1" applyFont="1" applyFill="1" applyBorder="1" applyAlignment="1" applyProtection="1">
      <alignment horizontal="right" vertical="center" wrapText="1" indent="1"/>
    </xf>
    <xf numFmtId="0" fontId="60" fillId="0" borderId="0" xfId="0" applyFont="1" applyFill="1" applyAlignment="1" applyProtection="1">
      <alignment horizontal="right" vertical="center" wrapText="1" indent="1"/>
    </xf>
    <xf numFmtId="164" fontId="59" fillId="0" borderId="32" xfId="0" applyNumberFormat="1" applyFont="1" applyFill="1" applyBorder="1" applyAlignment="1" applyProtection="1">
      <alignment horizontal="right" vertical="center" wrapText="1" indent="1"/>
    </xf>
    <xf numFmtId="164" fontId="59" fillId="4" borderId="28" xfId="4" applyNumberFormat="1" applyFont="1" applyFill="1" applyBorder="1" applyAlignment="1" applyProtection="1">
      <alignment horizontal="right" vertical="center" wrapText="1" indent="1"/>
    </xf>
    <xf numFmtId="164" fontId="59" fillId="4" borderId="19" xfId="4" applyNumberFormat="1" applyFont="1" applyFill="1" applyBorder="1" applyAlignment="1" applyProtection="1">
      <alignment horizontal="right" vertical="center" wrapText="1" indent="1"/>
    </xf>
    <xf numFmtId="164" fontId="60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61" fillId="4" borderId="5" xfId="4" applyNumberFormat="1" applyFont="1" applyFill="1" applyBorder="1" applyAlignment="1" applyProtection="1">
      <alignment horizontal="right" vertical="center" wrapText="1" indent="1"/>
    </xf>
    <xf numFmtId="164" fontId="62" fillId="4" borderId="5" xfId="0" applyNumberFormat="1" applyFont="1" applyFill="1" applyBorder="1" applyAlignment="1" applyProtection="1">
      <alignment horizontal="right" vertical="center" wrapText="1" indent="1"/>
    </xf>
    <xf numFmtId="164" fontId="62" fillId="4" borderId="5" xfId="0" quotePrefix="1" applyNumberFormat="1" applyFont="1" applyFill="1" applyBorder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horizontal="right" vertical="center" wrapText="1" indent="1"/>
    </xf>
    <xf numFmtId="164" fontId="61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3" fontId="6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3" fontId="5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5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1" xfId="0" applyFont="1" applyFill="1" applyBorder="1" applyAlignment="1" applyProtection="1">
      <alignment horizontal="left" vertical="center"/>
    </xf>
    <xf numFmtId="0" fontId="52" fillId="0" borderId="28" xfId="0" applyFont="1" applyFill="1" applyBorder="1" applyAlignment="1">
      <alignment horizontal="center" vertical="center" wrapText="1"/>
    </xf>
    <xf numFmtId="0" fontId="48" fillId="0" borderId="56" xfId="0" applyFont="1" applyFill="1" applyBorder="1" applyAlignment="1" applyProtection="1">
      <alignment horizontal="center" vertical="center"/>
    </xf>
    <xf numFmtId="0" fontId="48" fillId="0" borderId="54" xfId="0" applyFont="1" applyFill="1" applyBorder="1" applyAlignment="1" applyProtection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64" fontId="19" fillId="0" borderId="59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4" applyFont="1" applyFill="1" applyBorder="1" applyAlignment="1" applyProtection="1">
      <alignment horizontal="left" vertical="center" wrapText="1" indent="1"/>
    </xf>
    <xf numFmtId="0" fontId="30" fillId="0" borderId="8" xfId="4" applyFont="1" applyFill="1" applyBorder="1" applyAlignment="1" applyProtection="1">
      <alignment horizontal="left" vertical="center" wrapText="1" indent="1"/>
    </xf>
    <xf numFmtId="49" fontId="19" fillId="0" borderId="21" xfId="4" applyNumberFormat="1" applyFont="1" applyFill="1" applyBorder="1" applyAlignment="1" applyProtection="1">
      <alignment horizontal="left" vertical="center" wrapText="1" indent="1"/>
    </xf>
    <xf numFmtId="49" fontId="19" fillId="0" borderId="3" xfId="4" applyNumberFormat="1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Fill="1" applyBorder="1" applyAlignment="1" applyProtection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horizontal="center" vertical="center" wrapText="1"/>
    </xf>
    <xf numFmtId="164" fontId="20" fillId="2" borderId="2" xfId="0" applyNumberFormat="1" applyFont="1" applyFill="1" applyBorder="1" applyAlignment="1" applyProtection="1">
      <alignment horizontal="center" vertical="center" wrapText="1"/>
    </xf>
    <xf numFmtId="164" fontId="20" fillId="0" borderId="5" xfId="0" applyNumberFormat="1" applyFont="1" applyFill="1" applyBorder="1" applyAlignment="1" applyProtection="1">
      <alignment horizontal="center" vertical="center" wrapText="1"/>
    </xf>
    <xf numFmtId="16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</xf>
    <xf numFmtId="164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64" fillId="0" borderId="0" xfId="0" applyFont="1" applyFill="1" applyBorder="1" applyAlignment="1" applyProtection="1">
      <alignment horizontal="center"/>
    </xf>
    <xf numFmtId="0" fontId="31" fillId="0" borderId="0" xfId="0" applyFont="1" applyAlignment="1"/>
    <xf numFmtId="0" fontId="30" fillId="0" borderId="0" xfId="4" applyFont="1" applyFill="1" applyAlignment="1" applyProtection="1">
      <alignment horizontal="center"/>
    </xf>
    <xf numFmtId="164" fontId="35" fillId="0" borderId="31" xfId="4" applyNumberFormat="1" applyFont="1" applyFill="1" applyBorder="1" applyAlignment="1" applyProtection="1">
      <alignment horizontal="left" vertical="center"/>
    </xf>
    <xf numFmtId="0" fontId="12" fillId="0" borderId="0" xfId="4" applyFont="1" applyFill="1" applyAlignment="1">
      <alignment horizontal="right"/>
    </xf>
    <xf numFmtId="0" fontId="0" fillId="0" borderId="0" xfId="0" applyAlignment="1">
      <alignment horizontal="right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31" xfId="4" applyNumberFormat="1" applyFont="1" applyFill="1" applyBorder="1" applyAlignment="1" applyProtection="1">
      <alignment horizontal="left"/>
    </xf>
    <xf numFmtId="0" fontId="24" fillId="0" borderId="0" xfId="4" applyFont="1" applyFill="1" applyAlignment="1">
      <alignment horizontal="center"/>
    </xf>
    <xf numFmtId="0" fontId="24" fillId="0" borderId="0" xfId="4" applyFont="1" applyFill="1" applyAlignment="1" applyProtection="1">
      <alignment horizontal="center"/>
    </xf>
    <xf numFmtId="0" fontId="24" fillId="0" borderId="0" xfId="4" applyFont="1" applyFill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42" fillId="0" borderId="63" xfId="0" applyNumberFormat="1" applyFont="1" applyFill="1" applyBorder="1" applyAlignment="1" applyProtection="1">
      <alignment horizontal="center" vertical="center" wrapText="1"/>
    </xf>
    <xf numFmtId="164" fontId="30" fillId="0" borderId="39" xfId="0" applyNumberFormat="1" applyFont="1" applyFill="1" applyBorder="1" applyAlignment="1" applyProtection="1">
      <alignment horizontal="center" vertical="center" wrapText="1"/>
    </xf>
    <xf numFmtId="164" fontId="30" fillId="0" borderId="41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7" xfId="4" applyFont="1" applyFill="1" applyBorder="1" applyAlignment="1">
      <alignment horizontal="center" vertical="center" wrapText="1"/>
    </xf>
    <xf numFmtId="0" fontId="31" fillId="0" borderId="13" xfId="4" applyFont="1" applyFill="1" applyBorder="1" applyAlignment="1">
      <alignment horizontal="center" vertical="center" wrapText="1"/>
    </xf>
    <xf numFmtId="0" fontId="31" fillId="0" borderId="24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26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0" fillId="0" borderId="1" xfId="4" applyFont="1" applyFill="1" applyBorder="1" applyAlignment="1" applyProtection="1">
      <alignment horizontal="left"/>
    </xf>
    <xf numFmtId="0" fontId="30" fillId="0" borderId="2" xfId="4" applyFont="1" applyFill="1" applyBorder="1" applyAlignment="1" applyProtection="1">
      <alignment horizontal="left"/>
    </xf>
    <xf numFmtId="0" fontId="22" fillId="0" borderId="63" xfId="4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3" fillId="0" borderId="31" xfId="0" applyFont="1" applyFill="1" applyBorder="1" applyAlignment="1" applyProtection="1">
      <alignment horizontal="right"/>
    </xf>
    <xf numFmtId="0" fontId="0" fillId="0" borderId="31" xfId="0" applyBorder="1" applyAlignment="1">
      <alignment horizontal="right"/>
    </xf>
    <xf numFmtId="164" fontId="24" fillId="0" borderId="0" xfId="0" applyNumberFormat="1" applyFont="1" applyFill="1" applyAlignment="1">
      <alignment horizontal="center" vertical="center" wrapText="1"/>
    </xf>
    <xf numFmtId="0" fontId="30" fillId="0" borderId="65" xfId="0" applyFont="1" applyFill="1" applyBorder="1" applyAlignment="1" applyProtection="1">
      <alignment horizontal="center"/>
    </xf>
    <xf numFmtId="0" fontId="30" fillId="0" borderId="63" xfId="0" applyFont="1" applyFill="1" applyBorder="1" applyAlignment="1" applyProtection="1">
      <alignment horizontal="center"/>
    </xf>
    <xf numFmtId="0" fontId="30" fillId="0" borderId="66" xfId="0" applyFont="1" applyFill="1" applyBorder="1" applyAlignment="1" applyProtection="1">
      <alignment horizontal="center"/>
    </xf>
    <xf numFmtId="0" fontId="29" fillId="0" borderId="36" xfId="0" applyFont="1" applyFill="1" applyBorder="1" applyAlignment="1" applyProtection="1">
      <alignment horizontal="left" indent="1"/>
      <protection locked="0"/>
    </xf>
    <xf numFmtId="0" fontId="29" fillId="0" borderId="49" xfId="0" applyFont="1" applyFill="1" applyBorder="1" applyAlignment="1" applyProtection="1">
      <alignment horizontal="left" indent="1"/>
      <protection locked="0"/>
    </xf>
    <xf numFmtId="0" fontId="29" fillId="0" borderId="67" xfId="0" applyFont="1" applyFill="1" applyBorder="1" applyAlignment="1" applyProtection="1">
      <alignment horizontal="left" indent="1"/>
      <protection locked="0"/>
    </xf>
    <xf numFmtId="0" fontId="29" fillId="0" borderId="55" xfId="0" applyFont="1" applyFill="1" applyBorder="1" applyAlignment="1" applyProtection="1">
      <alignment horizontal="left" indent="1"/>
      <protection locked="0"/>
    </xf>
    <xf numFmtId="0" fontId="29" fillId="0" borderId="51" xfId="0" applyFont="1" applyFill="1" applyBorder="1" applyAlignment="1" applyProtection="1">
      <alignment horizontal="left" indent="1"/>
      <protection locked="0"/>
    </xf>
    <xf numFmtId="0" fontId="29" fillId="0" borderId="6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</xf>
    <xf numFmtId="0" fontId="32" fillId="0" borderId="0" xfId="0" applyFont="1" applyFill="1" applyBorder="1" applyAlignment="1" applyProtection="1">
      <alignment horizontal="right"/>
    </xf>
    <xf numFmtId="0" fontId="30" fillId="0" borderId="29" xfId="0" applyFont="1" applyFill="1" applyBorder="1" applyAlignment="1" applyProtection="1">
      <alignment horizontal="left" indent="1"/>
    </xf>
    <xf numFmtId="0" fontId="30" fillId="0" borderId="57" xfId="0" applyFont="1" applyFill="1" applyBorder="1" applyAlignment="1" applyProtection="1">
      <alignment horizontal="left" indent="1"/>
    </xf>
    <xf numFmtId="0" fontId="30" fillId="0" borderId="64" xfId="0" applyFont="1" applyFill="1" applyBorder="1" applyAlignment="1" applyProtection="1">
      <alignment horizontal="left" indent="1"/>
    </xf>
    <xf numFmtId="0" fontId="29" fillId="0" borderId="26" xfId="0" applyFont="1" applyFill="1" applyBorder="1" applyAlignment="1" applyProtection="1">
      <alignment horizontal="right" indent="1"/>
      <protection locked="0"/>
    </xf>
    <xf numFmtId="0" fontId="29" fillId="0" borderId="27" xfId="0" applyFont="1" applyFill="1" applyBorder="1" applyAlignment="1" applyProtection="1">
      <alignment horizontal="right" indent="1"/>
      <protection locked="0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13" xfId="0" applyFont="1" applyFill="1" applyBorder="1" applyAlignment="1" applyProtection="1">
      <alignment horizontal="right" indent="1"/>
      <protection locked="0"/>
    </xf>
    <xf numFmtId="49" fontId="24" fillId="0" borderId="0" xfId="0" applyNumberFormat="1" applyFont="1" applyFill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right" indent="1"/>
    </xf>
    <xf numFmtId="0" fontId="28" fillId="0" borderId="5" xfId="0" applyFont="1" applyFill="1" applyBorder="1" applyAlignment="1" applyProtection="1">
      <alignment horizontal="right" indent="1"/>
    </xf>
    <xf numFmtId="0" fontId="30" fillId="0" borderId="18" xfId="0" applyFont="1" applyFill="1" applyBorder="1" applyAlignment="1" applyProtection="1">
      <alignment horizontal="center"/>
    </xf>
    <xf numFmtId="0" fontId="30" fillId="0" borderId="19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35" fillId="0" borderId="0" xfId="0" applyFont="1" applyAlignment="1" applyProtection="1">
      <alignment horizontal="right"/>
    </xf>
    <xf numFmtId="0" fontId="30" fillId="0" borderId="29" xfId="0" applyFont="1" applyBorder="1" applyAlignment="1" applyProtection="1">
      <alignment horizontal="left" vertical="center" indent="2"/>
    </xf>
    <xf numFmtId="0" fontId="30" fillId="0" borderId="64" xfId="0" applyFont="1" applyBorder="1" applyAlignment="1" applyProtection="1">
      <alignment horizontal="left" vertical="center" indent="2"/>
    </xf>
    <xf numFmtId="0" fontId="29" fillId="0" borderId="6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9" xfId="5" applyFont="1" applyFill="1" applyBorder="1" applyAlignment="1" applyProtection="1">
      <alignment horizontal="left" vertical="center" indent="1"/>
    </xf>
    <xf numFmtId="0" fontId="21" fillId="0" borderId="57" xfId="5" applyFont="1" applyFill="1" applyBorder="1" applyAlignment="1" applyProtection="1">
      <alignment horizontal="left" vertical="center" indent="1"/>
    </xf>
    <xf numFmtId="0" fontId="21" fillId="0" borderId="32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164" fontId="6" fillId="0" borderId="31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Normal="100" workbookViewId="0">
      <selection activeCell="C31" sqref="C31"/>
    </sheetView>
  </sheetViews>
  <sheetFormatPr defaultRowHeight="15.75"/>
  <cols>
    <col min="1" max="1" width="9.5" style="190" customWidth="1"/>
    <col min="2" max="2" width="79.6640625" style="190" customWidth="1"/>
    <col min="3" max="3" width="31.1640625" style="191" customWidth="1"/>
    <col min="4" max="4" width="9" style="204" customWidth="1"/>
    <col min="5" max="16384" width="9.33203125" style="204"/>
  </cols>
  <sheetData>
    <row r="1" spans="1:6" ht="14.25" customHeight="1">
      <c r="A1" s="566" t="s">
        <v>589</v>
      </c>
      <c r="B1" s="567"/>
      <c r="C1" s="567"/>
      <c r="D1" s="203"/>
      <c r="E1" s="203"/>
      <c r="F1" s="203"/>
    </row>
    <row r="2" spans="1:6" ht="14.25" customHeight="1">
      <c r="A2" s="570" t="s">
        <v>575</v>
      </c>
      <c r="B2" s="570"/>
      <c r="C2" s="570"/>
      <c r="D2" s="563"/>
      <c r="E2" s="563"/>
      <c r="F2" s="563"/>
    </row>
    <row r="3" spans="1:6" ht="15.95" customHeight="1">
      <c r="A3" s="568" t="s">
        <v>13</v>
      </c>
      <c r="B3" s="568"/>
      <c r="C3" s="568"/>
    </row>
    <row r="4" spans="1:6" ht="15.95" customHeight="1" thickBot="1">
      <c r="A4" s="565" t="s">
        <v>146</v>
      </c>
      <c r="B4" s="565"/>
      <c r="C4" s="173" t="s">
        <v>12</v>
      </c>
    </row>
    <row r="5" spans="1:6" ht="24.75" thickBot="1">
      <c r="A5" s="6" t="s">
        <v>66</v>
      </c>
      <c r="B5" s="7" t="s">
        <v>15</v>
      </c>
      <c r="C5" s="19" t="s">
        <v>553</v>
      </c>
    </row>
    <row r="6" spans="1:6" s="208" customFormat="1" ht="11.25" customHeight="1" thickBot="1">
      <c r="A6" s="205">
        <v>1</v>
      </c>
      <c r="B6" s="206">
        <v>2</v>
      </c>
      <c r="C6" s="207">
        <v>3</v>
      </c>
    </row>
    <row r="7" spans="1:6" s="260" customFormat="1" ht="12" customHeight="1" thickBot="1">
      <c r="A7" s="257" t="s">
        <v>16</v>
      </c>
      <c r="B7" s="258" t="s">
        <v>252</v>
      </c>
      <c r="C7" s="259">
        <f>+C8+C9+C10+C11+C12+C13</f>
        <v>71790969</v>
      </c>
    </row>
    <row r="8" spans="1:6" s="260" customFormat="1" ht="12" customHeight="1">
      <c r="A8" s="261" t="s">
        <v>93</v>
      </c>
      <c r="B8" s="262" t="s">
        <v>253</v>
      </c>
      <c r="C8" s="263">
        <v>19692701</v>
      </c>
    </row>
    <row r="9" spans="1:6" s="260" customFormat="1" ht="12" customHeight="1">
      <c r="A9" s="264" t="s">
        <v>94</v>
      </c>
      <c r="B9" s="265" t="s">
        <v>254</v>
      </c>
      <c r="C9" s="266">
        <v>21496633</v>
      </c>
    </row>
    <row r="10" spans="1:6" s="260" customFormat="1" ht="12" customHeight="1">
      <c r="A10" s="264" t="s">
        <v>95</v>
      </c>
      <c r="B10" s="265" t="s">
        <v>255</v>
      </c>
      <c r="C10" s="266">
        <v>18573702</v>
      </c>
    </row>
    <row r="11" spans="1:6" s="260" customFormat="1" ht="12" customHeight="1">
      <c r="A11" s="264" t="s">
        <v>96</v>
      </c>
      <c r="B11" s="265" t="s">
        <v>256</v>
      </c>
      <c r="C11" s="266">
        <v>1911780</v>
      </c>
    </row>
    <row r="12" spans="1:6" s="260" customFormat="1" ht="12" customHeight="1">
      <c r="A12" s="264" t="s">
        <v>143</v>
      </c>
      <c r="B12" s="265" t="s">
        <v>257</v>
      </c>
      <c r="C12" s="266">
        <v>107100</v>
      </c>
    </row>
    <row r="13" spans="1:6" s="260" customFormat="1" ht="12" customHeight="1" thickBot="1">
      <c r="A13" s="267" t="s">
        <v>97</v>
      </c>
      <c r="B13" s="268" t="s">
        <v>258</v>
      </c>
      <c r="C13" s="266">
        <v>10009053</v>
      </c>
    </row>
    <row r="14" spans="1:6" s="260" customFormat="1" ht="12" customHeight="1" thickBot="1">
      <c r="A14" s="257" t="s">
        <v>17</v>
      </c>
      <c r="B14" s="269" t="s">
        <v>259</v>
      </c>
      <c r="C14" s="259">
        <f>+C15+C16+C17+C18+C19</f>
        <v>56311769</v>
      </c>
    </row>
    <row r="15" spans="1:6" s="260" customFormat="1" ht="12" customHeight="1">
      <c r="A15" s="261" t="s">
        <v>99</v>
      </c>
      <c r="B15" s="262" t="s">
        <v>260</v>
      </c>
      <c r="C15" s="263"/>
    </row>
    <row r="16" spans="1:6" s="260" customFormat="1" ht="12" customHeight="1">
      <c r="A16" s="264" t="s">
        <v>100</v>
      </c>
      <c r="B16" s="265" t="s">
        <v>261</v>
      </c>
      <c r="C16" s="266"/>
    </row>
    <row r="17" spans="1:3" s="260" customFormat="1" ht="12" customHeight="1">
      <c r="A17" s="264" t="s">
        <v>101</v>
      </c>
      <c r="B17" s="265" t="s">
        <v>262</v>
      </c>
      <c r="C17" s="266"/>
    </row>
    <row r="18" spans="1:3" s="260" customFormat="1" ht="12" customHeight="1">
      <c r="A18" s="264" t="s">
        <v>102</v>
      </c>
      <c r="B18" s="265" t="s">
        <v>263</v>
      </c>
      <c r="C18" s="266"/>
    </row>
    <row r="19" spans="1:3" s="260" customFormat="1" ht="12" customHeight="1">
      <c r="A19" s="264" t="s">
        <v>103</v>
      </c>
      <c r="B19" s="265" t="s">
        <v>264</v>
      </c>
      <c r="C19" s="266">
        <v>56311769</v>
      </c>
    </row>
    <row r="20" spans="1:3" s="260" customFormat="1" ht="12" customHeight="1" thickBot="1">
      <c r="A20" s="267" t="s">
        <v>112</v>
      </c>
      <c r="B20" s="268" t="s">
        <v>265</v>
      </c>
      <c r="C20" s="270"/>
    </row>
    <row r="21" spans="1:3" s="260" customFormat="1" ht="12" customHeight="1" thickBot="1">
      <c r="A21" s="257" t="s">
        <v>18</v>
      </c>
      <c r="B21" s="258" t="s">
        <v>266</v>
      </c>
      <c r="C21" s="259">
        <f>+C22+C23+C24+C25+C26</f>
        <v>0</v>
      </c>
    </row>
    <row r="22" spans="1:3" s="260" customFormat="1" ht="12" customHeight="1">
      <c r="A22" s="261" t="s">
        <v>82</v>
      </c>
      <c r="B22" s="262" t="s">
        <v>267</v>
      </c>
      <c r="C22" s="263"/>
    </row>
    <row r="23" spans="1:3" s="260" customFormat="1" ht="12" customHeight="1">
      <c r="A23" s="264" t="s">
        <v>83</v>
      </c>
      <c r="B23" s="265" t="s">
        <v>268</v>
      </c>
      <c r="C23" s="266"/>
    </row>
    <row r="24" spans="1:3" s="260" customFormat="1" ht="12" customHeight="1">
      <c r="A24" s="264" t="s">
        <v>84</v>
      </c>
      <c r="B24" s="265" t="s">
        <v>269</v>
      </c>
      <c r="C24" s="266"/>
    </row>
    <row r="25" spans="1:3" s="260" customFormat="1" ht="12" customHeight="1">
      <c r="A25" s="264" t="s">
        <v>85</v>
      </c>
      <c r="B25" s="265" t="s">
        <v>270</v>
      </c>
      <c r="C25" s="266"/>
    </row>
    <row r="26" spans="1:3" s="260" customFormat="1" ht="12" customHeight="1">
      <c r="A26" s="264" t="s">
        <v>165</v>
      </c>
      <c r="B26" s="265" t="s">
        <v>271</v>
      </c>
      <c r="C26" s="266"/>
    </row>
    <row r="27" spans="1:3" s="260" customFormat="1" ht="12" customHeight="1" thickBot="1">
      <c r="A27" s="267" t="s">
        <v>166</v>
      </c>
      <c r="B27" s="268" t="s">
        <v>272</v>
      </c>
      <c r="C27" s="270"/>
    </row>
    <row r="28" spans="1:3" s="260" customFormat="1" ht="12" customHeight="1" thickBot="1">
      <c r="A28" s="257" t="s">
        <v>167</v>
      </c>
      <c r="B28" s="258" t="s">
        <v>273</v>
      </c>
      <c r="C28" s="271">
        <f>+C29+C32+C33+C34</f>
        <v>23597000</v>
      </c>
    </row>
    <row r="29" spans="1:3" s="260" customFormat="1" ht="12" customHeight="1">
      <c r="A29" s="261" t="s">
        <v>274</v>
      </c>
      <c r="B29" s="262" t="s">
        <v>275</v>
      </c>
      <c r="C29" s="272">
        <f>C30+C31</f>
        <v>19400000</v>
      </c>
    </row>
    <row r="30" spans="1:3" s="260" customFormat="1" ht="12" customHeight="1">
      <c r="A30" s="264" t="s">
        <v>276</v>
      </c>
      <c r="B30" s="265" t="s">
        <v>277</v>
      </c>
      <c r="C30" s="266">
        <v>4400000</v>
      </c>
    </row>
    <row r="31" spans="1:3" s="260" customFormat="1" ht="12" customHeight="1">
      <c r="A31" s="264" t="s">
        <v>278</v>
      </c>
      <c r="B31" s="265" t="s">
        <v>279</v>
      </c>
      <c r="C31" s="266">
        <v>15000000</v>
      </c>
    </row>
    <row r="32" spans="1:3" s="260" customFormat="1" ht="12" customHeight="1">
      <c r="A32" s="264" t="s">
        <v>280</v>
      </c>
      <c r="B32" s="265" t="s">
        <v>281</v>
      </c>
      <c r="C32" s="266">
        <v>4000000</v>
      </c>
    </row>
    <row r="33" spans="1:3" s="260" customFormat="1" ht="12" customHeight="1">
      <c r="A33" s="264" t="s">
        <v>282</v>
      </c>
      <c r="B33" s="265" t="s">
        <v>283</v>
      </c>
      <c r="C33" s="266"/>
    </row>
    <row r="34" spans="1:3" s="260" customFormat="1" ht="12" customHeight="1" thickBot="1">
      <c r="A34" s="267" t="s">
        <v>284</v>
      </c>
      <c r="B34" s="268" t="s">
        <v>285</v>
      </c>
      <c r="C34" s="270">
        <v>197000</v>
      </c>
    </row>
    <row r="35" spans="1:3" s="260" customFormat="1" ht="12" customHeight="1" thickBot="1">
      <c r="A35" s="257" t="s">
        <v>20</v>
      </c>
      <c r="B35" s="258" t="s">
        <v>286</v>
      </c>
      <c r="C35" s="259">
        <f>SUM(C36:C45)</f>
        <v>23486767</v>
      </c>
    </row>
    <row r="36" spans="1:3" s="260" customFormat="1" ht="12" customHeight="1">
      <c r="A36" s="261" t="s">
        <v>86</v>
      </c>
      <c r="B36" s="262" t="s">
        <v>287</v>
      </c>
      <c r="C36" s="263">
        <v>300000</v>
      </c>
    </row>
    <row r="37" spans="1:3" s="260" customFormat="1" ht="12" customHeight="1">
      <c r="A37" s="264" t="s">
        <v>87</v>
      </c>
      <c r="B37" s="265" t="s">
        <v>288</v>
      </c>
      <c r="C37" s="266">
        <v>2569776</v>
      </c>
    </row>
    <row r="38" spans="1:3" s="260" customFormat="1" ht="12" customHeight="1">
      <c r="A38" s="264" t="s">
        <v>88</v>
      </c>
      <c r="B38" s="265" t="s">
        <v>289</v>
      </c>
      <c r="C38" s="266">
        <v>3101262</v>
      </c>
    </row>
    <row r="39" spans="1:3" s="260" customFormat="1" ht="12" customHeight="1">
      <c r="A39" s="264" t="s">
        <v>169</v>
      </c>
      <c r="B39" s="265" t="s">
        <v>290</v>
      </c>
      <c r="C39" s="266">
        <v>5519800</v>
      </c>
    </row>
    <row r="40" spans="1:3" s="260" customFormat="1" ht="12" customHeight="1">
      <c r="A40" s="264" t="s">
        <v>170</v>
      </c>
      <c r="B40" s="265" t="s">
        <v>291</v>
      </c>
      <c r="C40" s="266">
        <v>8222555</v>
      </c>
    </row>
    <row r="41" spans="1:3" s="260" customFormat="1" ht="12" customHeight="1">
      <c r="A41" s="264" t="s">
        <v>171</v>
      </c>
      <c r="B41" s="265" t="s">
        <v>292</v>
      </c>
      <c r="C41" s="266">
        <v>3768374</v>
      </c>
    </row>
    <row r="42" spans="1:3" s="260" customFormat="1" ht="12" customHeight="1">
      <c r="A42" s="264" t="s">
        <v>172</v>
      </c>
      <c r="B42" s="265" t="s">
        <v>293</v>
      </c>
      <c r="C42" s="266">
        <v>0</v>
      </c>
    </row>
    <row r="43" spans="1:3" s="260" customFormat="1" ht="12" customHeight="1">
      <c r="A43" s="264" t="s">
        <v>173</v>
      </c>
      <c r="B43" s="265" t="s">
        <v>294</v>
      </c>
      <c r="C43" s="266">
        <v>5000</v>
      </c>
    </row>
    <row r="44" spans="1:3" s="260" customFormat="1" ht="12" customHeight="1">
      <c r="A44" s="264" t="s">
        <v>295</v>
      </c>
      <c r="B44" s="265" t="s">
        <v>296</v>
      </c>
      <c r="C44" s="273"/>
    </row>
    <row r="45" spans="1:3" s="260" customFormat="1" ht="12" customHeight="1" thickBot="1">
      <c r="A45" s="267" t="s">
        <v>297</v>
      </c>
      <c r="B45" s="268" t="s">
        <v>298</v>
      </c>
      <c r="C45" s="274"/>
    </row>
    <row r="46" spans="1:3" s="260" customFormat="1" ht="12" customHeight="1" thickBot="1">
      <c r="A46" s="257" t="s">
        <v>21</v>
      </c>
      <c r="B46" s="258" t="s">
        <v>299</v>
      </c>
      <c r="C46" s="259">
        <f>SUM(C47:C51)</f>
        <v>0</v>
      </c>
    </row>
    <row r="47" spans="1:3" s="260" customFormat="1" ht="12" customHeight="1">
      <c r="A47" s="261" t="s">
        <v>89</v>
      </c>
      <c r="B47" s="262" t="s">
        <v>300</v>
      </c>
      <c r="C47" s="275"/>
    </row>
    <row r="48" spans="1:3" s="260" customFormat="1" ht="12" customHeight="1">
      <c r="A48" s="264" t="s">
        <v>90</v>
      </c>
      <c r="B48" s="265" t="s">
        <v>301</v>
      </c>
      <c r="C48" s="273"/>
    </row>
    <row r="49" spans="1:3" s="260" customFormat="1" ht="12" customHeight="1">
      <c r="A49" s="264" t="s">
        <v>302</v>
      </c>
      <c r="B49" s="265" t="s">
        <v>303</v>
      </c>
      <c r="C49" s="273"/>
    </row>
    <row r="50" spans="1:3" s="260" customFormat="1" ht="12" customHeight="1">
      <c r="A50" s="264" t="s">
        <v>304</v>
      </c>
      <c r="B50" s="265" t="s">
        <v>305</v>
      </c>
      <c r="C50" s="273"/>
    </row>
    <row r="51" spans="1:3" s="260" customFormat="1" ht="12" customHeight="1" thickBot="1">
      <c r="A51" s="267" t="s">
        <v>306</v>
      </c>
      <c r="B51" s="268" t="s">
        <v>307</v>
      </c>
      <c r="C51" s="274"/>
    </row>
    <row r="52" spans="1:3" s="260" customFormat="1" ht="12" customHeight="1" thickBot="1">
      <c r="A52" s="257" t="s">
        <v>174</v>
      </c>
      <c r="B52" s="258" t="s">
        <v>308</v>
      </c>
      <c r="C52" s="259">
        <f>SUM(C53:C55)</f>
        <v>240000</v>
      </c>
    </row>
    <row r="53" spans="1:3" s="260" customFormat="1" ht="12" customHeight="1">
      <c r="A53" s="261" t="s">
        <v>91</v>
      </c>
      <c r="B53" s="262" t="s">
        <v>309</v>
      </c>
      <c r="C53" s="263"/>
    </row>
    <row r="54" spans="1:3" s="260" customFormat="1" ht="12" customHeight="1">
      <c r="A54" s="264" t="s">
        <v>92</v>
      </c>
      <c r="B54" s="265" t="s">
        <v>310</v>
      </c>
      <c r="C54" s="266"/>
    </row>
    <row r="55" spans="1:3" s="260" customFormat="1" ht="12" customHeight="1">
      <c r="A55" s="264" t="s">
        <v>311</v>
      </c>
      <c r="B55" s="265" t="s">
        <v>312</v>
      </c>
      <c r="C55" s="266">
        <v>240000</v>
      </c>
    </row>
    <row r="56" spans="1:3" s="260" customFormat="1" ht="12" customHeight="1" thickBot="1">
      <c r="A56" s="267" t="s">
        <v>313</v>
      </c>
      <c r="B56" s="268" t="s">
        <v>314</v>
      </c>
      <c r="C56" s="270"/>
    </row>
    <row r="57" spans="1:3" s="260" customFormat="1" ht="12" customHeight="1" thickBot="1">
      <c r="A57" s="257" t="s">
        <v>23</v>
      </c>
      <c r="B57" s="269" t="s">
        <v>315</v>
      </c>
      <c r="C57" s="259">
        <f>SUM(C58:C60)</f>
        <v>0</v>
      </c>
    </row>
    <row r="58" spans="1:3" s="260" customFormat="1" ht="12" customHeight="1">
      <c r="A58" s="261" t="s">
        <v>175</v>
      </c>
      <c r="B58" s="262" t="s">
        <v>316</v>
      </c>
      <c r="C58" s="273"/>
    </row>
    <row r="59" spans="1:3" s="260" customFormat="1" ht="12" customHeight="1">
      <c r="A59" s="264" t="s">
        <v>176</v>
      </c>
      <c r="B59" s="265" t="s">
        <v>317</v>
      </c>
      <c r="C59" s="273"/>
    </row>
    <row r="60" spans="1:3" s="260" customFormat="1" ht="12" customHeight="1">
      <c r="A60" s="264" t="s">
        <v>222</v>
      </c>
      <c r="B60" s="265" t="s">
        <v>318</v>
      </c>
      <c r="C60" s="273"/>
    </row>
    <row r="61" spans="1:3" s="260" customFormat="1" ht="12" customHeight="1" thickBot="1">
      <c r="A61" s="267" t="s">
        <v>319</v>
      </c>
      <c r="B61" s="268" t="s">
        <v>320</v>
      </c>
      <c r="C61" s="273"/>
    </row>
    <row r="62" spans="1:3" s="260" customFormat="1" ht="12" customHeight="1" thickBot="1">
      <c r="A62" s="257" t="s">
        <v>24</v>
      </c>
      <c r="B62" s="258" t="s">
        <v>321</v>
      </c>
      <c r="C62" s="271">
        <f>+C7+C14+C21+C28+C35+C46+C52+C57</f>
        <v>175426505</v>
      </c>
    </row>
    <row r="63" spans="1:3" s="260" customFormat="1" ht="12" customHeight="1" thickBot="1">
      <c r="A63" s="276" t="s">
        <v>322</v>
      </c>
      <c r="B63" s="269" t="s">
        <v>323</v>
      </c>
      <c r="C63" s="259">
        <f>SUM(C64:C66)</f>
        <v>0</v>
      </c>
    </row>
    <row r="64" spans="1:3" s="260" customFormat="1" ht="12" customHeight="1">
      <c r="A64" s="261" t="s">
        <v>324</v>
      </c>
      <c r="B64" s="262" t="s">
        <v>325</v>
      </c>
      <c r="C64" s="273"/>
    </row>
    <row r="65" spans="1:3" s="260" customFormat="1" ht="12" customHeight="1">
      <c r="A65" s="264" t="s">
        <v>326</v>
      </c>
      <c r="B65" s="265" t="s">
        <v>327</v>
      </c>
      <c r="C65" s="273"/>
    </row>
    <row r="66" spans="1:3" s="260" customFormat="1" ht="12" customHeight="1" thickBot="1">
      <c r="A66" s="267" t="s">
        <v>328</v>
      </c>
      <c r="B66" s="277" t="s">
        <v>329</v>
      </c>
      <c r="C66" s="273"/>
    </row>
    <row r="67" spans="1:3" s="260" customFormat="1" ht="12" customHeight="1" thickBot="1">
      <c r="A67" s="276" t="s">
        <v>330</v>
      </c>
      <c r="B67" s="269" t="s">
        <v>331</v>
      </c>
      <c r="C67" s="259">
        <f>SUM(C68:C71)</f>
        <v>0</v>
      </c>
    </row>
    <row r="68" spans="1:3" s="260" customFormat="1" ht="12" customHeight="1">
      <c r="A68" s="261" t="s">
        <v>144</v>
      </c>
      <c r="B68" s="262" t="s">
        <v>332</v>
      </c>
      <c r="C68" s="273"/>
    </row>
    <row r="69" spans="1:3" s="260" customFormat="1" ht="12" customHeight="1">
      <c r="A69" s="264" t="s">
        <v>145</v>
      </c>
      <c r="B69" s="265" t="s">
        <v>333</v>
      </c>
      <c r="C69" s="273"/>
    </row>
    <row r="70" spans="1:3" s="260" customFormat="1" ht="12" customHeight="1">
      <c r="A70" s="264" t="s">
        <v>334</v>
      </c>
      <c r="B70" s="265" t="s">
        <v>335</v>
      </c>
      <c r="C70" s="273"/>
    </row>
    <row r="71" spans="1:3" s="260" customFormat="1" ht="12" customHeight="1" thickBot="1">
      <c r="A71" s="267" t="s">
        <v>336</v>
      </c>
      <c r="B71" s="268" t="s">
        <v>337</v>
      </c>
      <c r="C71" s="273"/>
    </row>
    <row r="72" spans="1:3" s="260" customFormat="1" ht="12" customHeight="1" thickBot="1">
      <c r="A72" s="276" t="s">
        <v>338</v>
      </c>
      <c r="B72" s="269" t="s">
        <v>339</v>
      </c>
      <c r="C72" s="259">
        <f>SUM(C73:C74)</f>
        <v>11504645</v>
      </c>
    </row>
    <row r="73" spans="1:3" s="260" customFormat="1" ht="12" customHeight="1">
      <c r="A73" s="261" t="s">
        <v>340</v>
      </c>
      <c r="B73" s="262" t="s">
        <v>341</v>
      </c>
      <c r="C73" s="273">
        <v>11504645</v>
      </c>
    </row>
    <row r="74" spans="1:3" s="260" customFormat="1" ht="12" customHeight="1" thickBot="1">
      <c r="A74" s="267" t="s">
        <v>342</v>
      </c>
      <c r="B74" s="268" t="s">
        <v>343</v>
      </c>
      <c r="C74" s="273"/>
    </row>
    <row r="75" spans="1:3" s="260" customFormat="1" ht="12" customHeight="1" thickBot="1">
      <c r="A75" s="276" t="s">
        <v>344</v>
      </c>
      <c r="B75" s="269" t="s">
        <v>345</v>
      </c>
      <c r="C75" s="259">
        <f>SUM(C76:C78)</f>
        <v>0</v>
      </c>
    </row>
    <row r="76" spans="1:3" s="260" customFormat="1" ht="12" customHeight="1">
      <c r="A76" s="261" t="s">
        <v>346</v>
      </c>
      <c r="B76" s="262" t="s">
        <v>347</v>
      </c>
      <c r="C76" s="273"/>
    </row>
    <row r="77" spans="1:3" s="260" customFormat="1" ht="12" customHeight="1">
      <c r="A77" s="264" t="s">
        <v>348</v>
      </c>
      <c r="B77" s="265" t="s">
        <v>349</v>
      </c>
      <c r="C77" s="273"/>
    </row>
    <row r="78" spans="1:3" s="260" customFormat="1" ht="12" customHeight="1" thickBot="1">
      <c r="A78" s="267" t="s">
        <v>350</v>
      </c>
      <c r="B78" s="268" t="s">
        <v>351</v>
      </c>
      <c r="C78" s="273"/>
    </row>
    <row r="79" spans="1:3" s="260" customFormat="1" ht="12" customHeight="1" thickBot="1">
      <c r="A79" s="276" t="s">
        <v>352</v>
      </c>
      <c r="B79" s="269" t="s">
        <v>353</v>
      </c>
      <c r="C79" s="259">
        <f>SUM(C80:C83)</f>
        <v>0</v>
      </c>
    </row>
    <row r="80" spans="1:3" s="260" customFormat="1" ht="12" customHeight="1">
      <c r="A80" s="278" t="s">
        <v>354</v>
      </c>
      <c r="B80" s="262" t="s">
        <v>355</v>
      </c>
      <c r="C80" s="273"/>
    </row>
    <row r="81" spans="1:3" s="260" customFormat="1" ht="12" customHeight="1">
      <c r="A81" s="279" t="s">
        <v>356</v>
      </c>
      <c r="B81" s="265" t="s">
        <v>357</v>
      </c>
      <c r="C81" s="273"/>
    </row>
    <row r="82" spans="1:3" s="260" customFormat="1" ht="12" customHeight="1">
      <c r="A82" s="279" t="s">
        <v>358</v>
      </c>
      <c r="B82" s="265" t="s">
        <v>359</v>
      </c>
      <c r="C82" s="273"/>
    </row>
    <row r="83" spans="1:3" s="260" customFormat="1" ht="12" customHeight="1" thickBot="1">
      <c r="A83" s="280" t="s">
        <v>360</v>
      </c>
      <c r="B83" s="268" t="s">
        <v>361</v>
      </c>
      <c r="C83" s="273"/>
    </row>
    <row r="84" spans="1:3" s="260" customFormat="1" ht="13.5" customHeight="1" thickBot="1">
      <c r="A84" s="276" t="s">
        <v>362</v>
      </c>
      <c r="B84" s="269" t="s">
        <v>363</v>
      </c>
      <c r="C84" s="281"/>
    </row>
    <row r="85" spans="1:3" s="260" customFormat="1" ht="15.75" customHeight="1" thickBot="1">
      <c r="A85" s="276" t="s">
        <v>364</v>
      </c>
      <c r="B85" s="282" t="s">
        <v>365</v>
      </c>
      <c r="C85" s="271">
        <f>+C63+C67+C72+C75+C79+C84</f>
        <v>11504645</v>
      </c>
    </row>
    <row r="86" spans="1:3" s="260" customFormat="1" ht="16.5" customHeight="1" thickBot="1">
      <c r="A86" s="283" t="s">
        <v>366</v>
      </c>
      <c r="B86" s="284" t="s">
        <v>367</v>
      </c>
      <c r="C86" s="271">
        <f>+C62+C85</f>
        <v>186931150</v>
      </c>
    </row>
    <row r="87" spans="1:3" s="209" customFormat="1" ht="83.25" customHeight="1">
      <c r="A87" s="3"/>
      <c r="B87" s="4"/>
      <c r="C87" s="172"/>
    </row>
    <row r="88" spans="1:3" ht="16.5" customHeight="1">
      <c r="A88" s="568" t="s">
        <v>45</v>
      </c>
      <c r="B88" s="568"/>
      <c r="C88" s="568"/>
    </row>
    <row r="89" spans="1:3" s="210" customFormat="1" ht="16.5" customHeight="1" thickBot="1">
      <c r="A89" s="569" t="s">
        <v>147</v>
      </c>
      <c r="B89" s="569"/>
      <c r="C89" s="173" t="s">
        <v>12</v>
      </c>
    </row>
    <row r="90" spans="1:3" ht="38.1" customHeight="1" thickBot="1">
      <c r="A90" s="6" t="s">
        <v>66</v>
      </c>
      <c r="B90" s="7" t="s">
        <v>46</v>
      </c>
      <c r="C90" s="19" t="s">
        <v>553</v>
      </c>
    </row>
    <row r="91" spans="1:3" s="208" customFormat="1" ht="12" customHeight="1" thickBot="1">
      <c r="A91" s="12">
        <v>1</v>
      </c>
      <c r="B91" s="13">
        <v>2</v>
      </c>
      <c r="C91" s="14">
        <v>3</v>
      </c>
    </row>
    <row r="92" spans="1:3" s="288" customFormat="1" ht="12" customHeight="1" thickBot="1">
      <c r="A92" s="285" t="s">
        <v>16</v>
      </c>
      <c r="B92" s="286" t="s">
        <v>522</v>
      </c>
      <c r="C92" s="287">
        <f>SUM(C93:C97)</f>
        <v>149756571</v>
      </c>
    </row>
    <row r="93" spans="1:3" s="288" customFormat="1" ht="12" customHeight="1">
      <c r="A93" s="289" t="s">
        <v>93</v>
      </c>
      <c r="B93" s="290" t="s">
        <v>47</v>
      </c>
      <c r="C93" s="291">
        <v>68062291</v>
      </c>
    </row>
    <row r="94" spans="1:3" s="288" customFormat="1" ht="12" customHeight="1">
      <c r="A94" s="264" t="s">
        <v>94</v>
      </c>
      <c r="B94" s="292" t="s">
        <v>177</v>
      </c>
      <c r="C94" s="266">
        <v>13424207</v>
      </c>
    </row>
    <row r="95" spans="1:3" s="288" customFormat="1" ht="12" customHeight="1">
      <c r="A95" s="264" t="s">
        <v>95</v>
      </c>
      <c r="B95" s="292" t="s">
        <v>135</v>
      </c>
      <c r="C95" s="270">
        <v>49355052</v>
      </c>
    </row>
    <row r="96" spans="1:3" s="288" customFormat="1" ht="12" customHeight="1">
      <c r="A96" s="264" t="s">
        <v>96</v>
      </c>
      <c r="B96" s="293" t="s">
        <v>178</v>
      </c>
      <c r="C96" s="270">
        <v>7320085</v>
      </c>
    </row>
    <row r="97" spans="1:3" s="288" customFormat="1" ht="12" customHeight="1">
      <c r="A97" s="264" t="s">
        <v>107</v>
      </c>
      <c r="B97" s="294" t="s">
        <v>179</v>
      </c>
      <c r="C97" s="270">
        <f>SUM(C99:C107)</f>
        <v>11594936</v>
      </c>
    </row>
    <row r="98" spans="1:3" s="288" customFormat="1" ht="12" customHeight="1">
      <c r="A98" s="264" t="s">
        <v>97</v>
      </c>
      <c r="B98" s="292" t="s">
        <v>368</v>
      </c>
      <c r="C98" s="270"/>
    </row>
    <row r="99" spans="1:3" s="288" customFormat="1" ht="12" customHeight="1">
      <c r="A99" s="264" t="s">
        <v>98</v>
      </c>
      <c r="B99" s="295" t="s">
        <v>369</v>
      </c>
      <c r="C99" s="270"/>
    </row>
    <row r="100" spans="1:3" s="288" customFormat="1" ht="12" customHeight="1">
      <c r="A100" s="264" t="s">
        <v>108</v>
      </c>
      <c r="B100" s="296" t="s">
        <v>370</v>
      </c>
      <c r="C100" s="270"/>
    </row>
    <row r="101" spans="1:3" s="288" customFormat="1" ht="12" customHeight="1">
      <c r="A101" s="264" t="s">
        <v>109</v>
      </c>
      <c r="B101" s="296" t="s">
        <v>371</v>
      </c>
      <c r="C101" s="270"/>
    </row>
    <row r="102" spans="1:3" s="288" customFormat="1" ht="12" customHeight="1">
      <c r="A102" s="264" t="s">
        <v>110</v>
      </c>
      <c r="B102" s="295" t="s">
        <v>372</v>
      </c>
      <c r="C102" s="270">
        <v>5768000</v>
      </c>
    </row>
    <row r="103" spans="1:3" s="288" customFormat="1" ht="12" customHeight="1">
      <c r="A103" s="264" t="s">
        <v>111</v>
      </c>
      <c r="B103" s="295" t="s">
        <v>373</v>
      </c>
      <c r="C103" s="270"/>
    </row>
    <row r="104" spans="1:3" s="288" customFormat="1" ht="12" customHeight="1">
      <c r="A104" s="264" t="s">
        <v>113</v>
      </c>
      <c r="B104" s="296" t="s">
        <v>374</v>
      </c>
      <c r="C104" s="270"/>
    </row>
    <row r="105" spans="1:3" s="288" customFormat="1" ht="12" customHeight="1">
      <c r="A105" s="297" t="s">
        <v>180</v>
      </c>
      <c r="B105" s="298" t="s">
        <v>375</v>
      </c>
      <c r="C105" s="270"/>
    </row>
    <row r="106" spans="1:3" s="288" customFormat="1" ht="12" customHeight="1">
      <c r="A106" s="264" t="s">
        <v>376</v>
      </c>
      <c r="B106" s="298" t="s">
        <v>377</v>
      </c>
      <c r="C106" s="270"/>
    </row>
    <row r="107" spans="1:3" s="288" customFormat="1" ht="12" customHeight="1" thickBot="1">
      <c r="A107" s="299" t="s">
        <v>378</v>
      </c>
      <c r="B107" s="300" t="s">
        <v>379</v>
      </c>
      <c r="C107" s="301">
        <v>5826936</v>
      </c>
    </row>
    <row r="108" spans="1:3" s="288" customFormat="1" ht="12" customHeight="1" thickBot="1">
      <c r="A108" s="257" t="s">
        <v>17</v>
      </c>
      <c r="B108" s="302" t="s">
        <v>523</v>
      </c>
      <c r="C108" s="259">
        <f>+C109+C111+C113</f>
        <v>7311624</v>
      </c>
    </row>
    <row r="109" spans="1:3" s="288" customFormat="1" ht="12" customHeight="1">
      <c r="A109" s="261" t="s">
        <v>99</v>
      </c>
      <c r="B109" s="292" t="s">
        <v>221</v>
      </c>
      <c r="C109" s="263">
        <v>5431770</v>
      </c>
    </row>
    <row r="110" spans="1:3" s="288" customFormat="1" ht="12" customHeight="1">
      <c r="A110" s="261" t="s">
        <v>100</v>
      </c>
      <c r="B110" s="303" t="s">
        <v>380</v>
      </c>
      <c r="C110" s="263"/>
    </row>
    <row r="111" spans="1:3" s="288" customFormat="1" ht="12" customHeight="1">
      <c r="A111" s="261" t="s">
        <v>101</v>
      </c>
      <c r="B111" s="303" t="s">
        <v>181</v>
      </c>
      <c r="C111" s="266">
        <v>1879854</v>
      </c>
    </row>
    <row r="112" spans="1:3" s="288" customFormat="1" ht="12" customHeight="1">
      <c r="A112" s="261" t="s">
        <v>102</v>
      </c>
      <c r="B112" s="303" t="s">
        <v>381</v>
      </c>
      <c r="C112" s="304"/>
    </row>
    <row r="113" spans="1:3" s="288" customFormat="1" ht="12" customHeight="1">
      <c r="A113" s="261" t="s">
        <v>103</v>
      </c>
      <c r="B113" s="305" t="s">
        <v>223</v>
      </c>
      <c r="C113" s="304"/>
    </row>
    <row r="114" spans="1:3" s="288" customFormat="1" ht="12" customHeight="1">
      <c r="A114" s="261" t="s">
        <v>112</v>
      </c>
      <c r="B114" s="306" t="s">
        <v>382</v>
      </c>
      <c r="C114" s="304"/>
    </row>
    <row r="115" spans="1:3" s="288" customFormat="1" ht="12" customHeight="1">
      <c r="A115" s="261" t="s">
        <v>114</v>
      </c>
      <c r="B115" s="307" t="s">
        <v>383</v>
      </c>
      <c r="C115" s="304"/>
    </row>
    <row r="116" spans="1:3" s="288" customFormat="1" ht="12">
      <c r="A116" s="261" t="s">
        <v>182</v>
      </c>
      <c r="B116" s="296" t="s">
        <v>371</v>
      </c>
      <c r="C116" s="304"/>
    </row>
    <row r="117" spans="1:3" s="288" customFormat="1" ht="12" customHeight="1">
      <c r="A117" s="261" t="s">
        <v>183</v>
      </c>
      <c r="B117" s="296" t="s">
        <v>384</v>
      </c>
      <c r="C117" s="304"/>
    </row>
    <row r="118" spans="1:3" s="288" customFormat="1" ht="12" customHeight="1">
      <c r="A118" s="261" t="s">
        <v>184</v>
      </c>
      <c r="B118" s="296" t="s">
        <v>385</v>
      </c>
      <c r="C118" s="304"/>
    </row>
    <row r="119" spans="1:3" s="288" customFormat="1" ht="12" customHeight="1">
      <c r="A119" s="261" t="s">
        <v>386</v>
      </c>
      <c r="B119" s="296" t="s">
        <v>374</v>
      </c>
      <c r="C119" s="304"/>
    </row>
    <row r="120" spans="1:3" s="288" customFormat="1" ht="12" customHeight="1">
      <c r="A120" s="261" t="s">
        <v>387</v>
      </c>
      <c r="B120" s="296" t="s">
        <v>388</v>
      </c>
      <c r="C120" s="304"/>
    </row>
    <row r="121" spans="1:3" s="288" customFormat="1" ht="12.75" thickBot="1">
      <c r="A121" s="297" t="s">
        <v>389</v>
      </c>
      <c r="B121" s="296" t="s">
        <v>390</v>
      </c>
      <c r="C121" s="308"/>
    </row>
    <row r="122" spans="1:3" s="288" customFormat="1" ht="12" customHeight="1" thickBot="1">
      <c r="A122" s="257" t="s">
        <v>18</v>
      </c>
      <c r="B122" s="309" t="s">
        <v>391</v>
      </c>
      <c r="C122" s="259">
        <f>+C123+C124</f>
        <v>0</v>
      </c>
    </row>
    <row r="123" spans="1:3" s="288" customFormat="1" ht="12" customHeight="1">
      <c r="A123" s="261" t="s">
        <v>82</v>
      </c>
      <c r="B123" s="310" t="s">
        <v>57</v>
      </c>
      <c r="C123" s="263"/>
    </row>
    <row r="124" spans="1:3" s="288" customFormat="1" ht="12" customHeight="1" thickBot="1">
      <c r="A124" s="267" t="s">
        <v>83</v>
      </c>
      <c r="B124" s="303" t="s">
        <v>58</v>
      </c>
      <c r="C124" s="270"/>
    </row>
    <row r="125" spans="1:3" s="288" customFormat="1" ht="12" customHeight="1" thickBot="1">
      <c r="A125" s="257" t="s">
        <v>19</v>
      </c>
      <c r="B125" s="309" t="s">
        <v>392</v>
      </c>
      <c r="C125" s="259">
        <f>+C92+C108+C122</f>
        <v>157068195</v>
      </c>
    </row>
    <row r="126" spans="1:3" s="288" customFormat="1" ht="12" customHeight="1" thickBot="1">
      <c r="A126" s="257" t="s">
        <v>20</v>
      </c>
      <c r="B126" s="309" t="s">
        <v>393</v>
      </c>
      <c r="C126" s="259">
        <f>+C127+C128+C129</f>
        <v>0</v>
      </c>
    </row>
    <row r="127" spans="1:3" s="288" customFormat="1" ht="12" customHeight="1">
      <c r="A127" s="261" t="s">
        <v>86</v>
      </c>
      <c r="B127" s="310" t="s">
        <v>394</v>
      </c>
      <c r="C127" s="304"/>
    </row>
    <row r="128" spans="1:3" s="288" customFormat="1" ht="12" customHeight="1">
      <c r="A128" s="261" t="s">
        <v>87</v>
      </c>
      <c r="B128" s="310" t="s">
        <v>395</v>
      </c>
      <c r="C128" s="304"/>
    </row>
    <row r="129" spans="1:3" s="288" customFormat="1" ht="12" customHeight="1" thickBot="1">
      <c r="A129" s="297" t="s">
        <v>88</v>
      </c>
      <c r="B129" s="311" t="s">
        <v>396</v>
      </c>
      <c r="C129" s="304"/>
    </row>
    <row r="130" spans="1:3" s="288" customFormat="1" ht="12" customHeight="1" thickBot="1">
      <c r="A130" s="257" t="s">
        <v>21</v>
      </c>
      <c r="B130" s="309" t="s">
        <v>397</v>
      </c>
      <c r="C130" s="259">
        <f>+C131+C132+C133+C134</f>
        <v>0</v>
      </c>
    </row>
    <row r="131" spans="1:3" s="288" customFormat="1" ht="12" customHeight="1">
      <c r="A131" s="261" t="s">
        <v>89</v>
      </c>
      <c r="B131" s="310" t="s">
        <v>398</v>
      </c>
      <c r="C131" s="304"/>
    </row>
    <row r="132" spans="1:3" s="288" customFormat="1" ht="12" customHeight="1">
      <c r="A132" s="261" t="s">
        <v>90</v>
      </c>
      <c r="B132" s="310" t="s">
        <v>399</v>
      </c>
      <c r="C132" s="304"/>
    </row>
    <row r="133" spans="1:3" s="288" customFormat="1" ht="12" customHeight="1">
      <c r="A133" s="261" t="s">
        <v>302</v>
      </c>
      <c r="B133" s="310" t="s">
        <v>400</v>
      </c>
      <c r="C133" s="304"/>
    </row>
    <row r="134" spans="1:3" s="288" customFormat="1" ht="12" customHeight="1" thickBot="1">
      <c r="A134" s="297" t="s">
        <v>304</v>
      </c>
      <c r="B134" s="311" t="s">
        <v>401</v>
      </c>
      <c r="C134" s="304"/>
    </row>
    <row r="135" spans="1:3" s="288" customFormat="1" ht="12" customHeight="1" thickBot="1">
      <c r="A135" s="257" t="s">
        <v>22</v>
      </c>
      <c r="B135" s="309" t="s">
        <v>402</v>
      </c>
      <c r="C135" s="271">
        <f>+C136+C137+C138+C140+C139</f>
        <v>29862955</v>
      </c>
    </row>
    <row r="136" spans="1:3" s="288" customFormat="1" ht="12" customHeight="1">
      <c r="A136" s="261" t="s">
        <v>91</v>
      </c>
      <c r="B136" s="310" t="s">
        <v>403</v>
      </c>
      <c r="C136" s="304"/>
    </row>
    <row r="137" spans="1:3" s="288" customFormat="1" ht="12" customHeight="1">
      <c r="A137" s="261" t="s">
        <v>92</v>
      </c>
      <c r="B137" s="310" t="s">
        <v>404</v>
      </c>
      <c r="C137" s="304">
        <v>2193512</v>
      </c>
    </row>
    <row r="138" spans="1:3" s="288" customFormat="1" ht="12" customHeight="1">
      <c r="A138" s="261" t="s">
        <v>311</v>
      </c>
      <c r="B138" s="310" t="s">
        <v>405</v>
      </c>
      <c r="C138" s="304"/>
    </row>
    <row r="139" spans="1:3" s="288" customFormat="1" ht="12" customHeight="1">
      <c r="A139" s="261" t="s">
        <v>313</v>
      </c>
      <c r="B139" s="292" t="s">
        <v>557</v>
      </c>
      <c r="C139" s="304">
        <v>27669443</v>
      </c>
    </row>
    <row r="140" spans="1:3" s="288" customFormat="1" ht="12" customHeight="1" thickBot="1">
      <c r="A140" s="297" t="s">
        <v>558</v>
      </c>
      <c r="B140" s="311" t="s">
        <v>406</v>
      </c>
      <c r="C140" s="304"/>
    </row>
    <row r="141" spans="1:3" s="288" customFormat="1" ht="12" customHeight="1" thickBot="1">
      <c r="A141" s="257" t="s">
        <v>23</v>
      </c>
      <c r="B141" s="309" t="s">
        <v>407</v>
      </c>
      <c r="C141" s="312">
        <f>+C142+C143+C144+C145</f>
        <v>0</v>
      </c>
    </row>
    <row r="142" spans="1:3" s="288" customFormat="1" ht="12" customHeight="1">
      <c r="A142" s="261" t="s">
        <v>175</v>
      </c>
      <c r="B142" s="310" t="s">
        <v>408</v>
      </c>
      <c r="C142" s="304"/>
    </row>
    <row r="143" spans="1:3" s="288" customFormat="1" ht="12" customHeight="1">
      <c r="A143" s="261" t="s">
        <v>176</v>
      </c>
      <c r="B143" s="310" t="s">
        <v>409</v>
      </c>
      <c r="C143" s="304"/>
    </row>
    <row r="144" spans="1:3" s="288" customFormat="1" ht="12" customHeight="1">
      <c r="A144" s="261" t="s">
        <v>222</v>
      </c>
      <c r="B144" s="310" t="s">
        <v>410</v>
      </c>
      <c r="C144" s="304"/>
    </row>
    <row r="145" spans="1:9" s="288" customFormat="1" ht="12" customHeight="1" thickBot="1">
      <c r="A145" s="261" t="s">
        <v>319</v>
      </c>
      <c r="B145" s="310" t="s">
        <v>411</v>
      </c>
      <c r="C145" s="304"/>
    </row>
    <row r="146" spans="1:9" s="288" customFormat="1" ht="15" customHeight="1" thickBot="1">
      <c r="A146" s="257" t="s">
        <v>24</v>
      </c>
      <c r="B146" s="309" t="s">
        <v>412</v>
      </c>
      <c r="C146" s="211">
        <f>+C126+C130+C135+C141</f>
        <v>29862955</v>
      </c>
      <c r="F146" s="313"/>
      <c r="G146" s="314"/>
      <c r="H146" s="314"/>
      <c r="I146" s="314"/>
    </row>
    <row r="147" spans="1:9" s="260" customFormat="1" ht="12.95" customHeight="1" thickBot="1">
      <c r="A147" s="315" t="s">
        <v>25</v>
      </c>
      <c r="B147" s="189" t="s">
        <v>413</v>
      </c>
      <c r="C147" s="211">
        <f>+C125+C146</f>
        <v>186931150</v>
      </c>
    </row>
    <row r="148" spans="1:9" s="288" customFormat="1" ht="7.5" customHeight="1">
      <c r="C148" s="316"/>
    </row>
    <row r="149" spans="1:9" s="288" customFormat="1" ht="12">
      <c r="A149" s="564" t="s">
        <v>414</v>
      </c>
      <c r="B149" s="564"/>
      <c r="C149" s="564"/>
    </row>
    <row r="150" spans="1:9" s="288" customFormat="1" ht="15" customHeight="1" thickBot="1">
      <c r="A150" s="565" t="s">
        <v>148</v>
      </c>
      <c r="B150" s="565"/>
      <c r="C150" s="173" t="s">
        <v>12</v>
      </c>
    </row>
    <row r="151" spans="1:9" s="288" customFormat="1" ht="26.25" customHeight="1" thickBot="1">
      <c r="A151" s="257">
        <v>1</v>
      </c>
      <c r="B151" s="302" t="s">
        <v>415</v>
      </c>
      <c r="C151" s="259">
        <f>C62-C125</f>
        <v>18358310</v>
      </c>
      <c r="D151" s="317"/>
    </row>
    <row r="152" spans="1:9" s="288" customFormat="1" ht="27.75" customHeight="1" thickBot="1">
      <c r="A152" s="257" t="s">
        <v>17</v>
      </c>
      <c r="B152" s="302" t="s">
        <v>416</v>
      </c>
      <c r="C152" s="259">
        <f>C85-C146</f>
        <v>-18358310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8">
    <mergeCell ref="A149:C149"/>
    <mergeCell ref="A150:B150"/>
    <mergeCell ref="A1:C1"/>
    <mergeCell ref="A3:C3"/>
    <mergeCell ref="A4:B4"/>
    <mergeCell ref="A88:C88"/>
    <mergeCell ref="A89:B89"/>
    <mergeCell ref="A2:C2"/>
  </mergeCells>
  <phoneticPr fontId="29" type="noConversion"/>
  <pageMargins left="0.78740157480314965" right="0.78740157480314965" top="0.19685039370078741" bottom="0.38" header="0.15748031496062992" footer="0.27559055118110237"/>
  <pageSetup paperSize="9" scale="74" fitToWidth="3" fitToHeight="2" orientation="portrait" horizontalDpi="300" verticalDpi="300" r:id="rId1"/>
  <headerFooter alignWithMargins="0"/>
  <rowBreaks count="1" manualBreakCount="1">
    <brk id="86" max="16383" man="1"/>
  </rowBreaks>
  <ignoredErrors>
    <ignoredError sqref="C9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Normal="100" workbookViewId="0">
      <selection activeCell="G36" sqref="G36"/>
    </sheetView>
  </sheetViews>
  <sheetFormatPr defaultRowHeight="12.75"/>
  <cols>
    <col min="1" max="1" width="47.1640625" style="21" customWidth="1"/>
    <col min="2" max="2" width="15.6640625" style="21" customWidth="1"/>
    <col min="3" max="3" width="16.33203125" style="21" customWidth="1"/>
    <col min="4" max="4" width="18" style="21" customWidth="1"/>
    <col min="5" max="5" width="16.6640625" style="21" customWidth="1"/>
    <col min="6" max="6" width="18.83203125" style="123" customWidth="1"/>
    <col min="7" max="8" width="12.83203125" style="20" customWidth="1"/>
    <col min="9" max="9" width="13.83203125" style="20" customWidth="1"/>
    <col min="10" max="16384" width="9.33203125" style="20"/>
  </cols>
  <sheetData>
    <row r="1" spans="1:6" ht="25.5" customHeight="1">
      <c r="A1" s="596" t="s">
        <v>1</v>
      </c>
      <c r="B1" s="596"/>
      <c r="C1" s="596"/>
      <c r="D1" s="596"/>
      <c r="E1" s="596"/>
      <c r="F1" s="596"/>
    </row>
    <row r="2" spans="1:6" ht="22.5" customHeight="1" thickBot="1">
      <c r="A2" s="123"/>
      <c r="B2" s="123"/>
      <c r="C2" s="123"/>
      <c r="D2" s="123"/>
      <c r="E2" s="123"/>
      <c r="F2" s="173" t="s">
        <v>12</v>
      </c>
    </row>
    <row r="3" spans="1:6" s="23" customFormat="1" ht="44.25" customHeight="1" thickBot="1">
      <c r="A3" s="124" t="s">
        <v>62</v>
      </c>
      <c r="B3" s="125" t="s">
        <v>63</v>
      </c>
      <c r="C3" s="125" t="s">
        <v>64</v>
      </c>
      <c r="D3" s="125" t="s">
        <v>552</v>
      </c>
      <c r="E3" s="125" t="s">
        <v>553</v>
      </c>
      <c r="F3" s="29" t="s">
        <v>579</v>
      </c>
    </row>
    <row r="4" spans="1:6" s="33" customFormat="1" ht="12" customHeight="1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 t="s">
        <v>81</v>
      </c>
    </row>
    <row r="5" spans="1:6" s="385" customFormat="1" ht="15.95" customHeight="1">
      <c r="A5" s="24" t="s">
        <v>566</v>
      </c>
      <c r="B5" s="545">
        <v>3746500</v>
      </c>
      <c r="C5" s="546"/>
      <c r="D5" s="547"/>
      <c r="E5" s="545">
        <v>3746500</v>
      </c>
      <c r="F5" s="548">
        <f t="shared" ref="F5:F25" si="0">B5-D5-E5</f>
        <v>0</v>
      </c>
    </row>
    <row r="6" spans="1:6" s="385" customFormat="1" ht="15.95" customHeight="1">
      <c r="A6" s="24" t="s">
        <v>567</v>
      </c>
      <c r="B6" s="545">
        <v>508000</v>
      </c>
      <c r="C6" s="546"/>
      <c r="D6" s="547"/>
      <c r="E6" s="545">
        <v>508000</v>
      </c>
      <c r="F6" s="548">
        <f t="shared" si="0"/>
        <v>0</v>
      </c>
    </row>
    <row r="7" spans="1:6" s="385" customFormat="1" ht="15.95" customHeight="1">
      <c r="A7" s="24" t="s">
        <v>568</v>
      </c>
      <c r="B7" s="545">
        <v>393700</v>
      </c>
      <c r="C7" s="546"/>
      <c r="D7" s="547"/>
      <c r="E7" s="545">
        <v>393700</v>
      </c>
      <c r="F7" s="548">
        <f t="shared" si="0"/>
        <v>0</v>
      </c>
    </row>
    <row r="8" spans="1:6" ht="15.95" customHeight="1">
      <c r="A8" s="24" t="s">
        <v>561</v>
      </c>
      <c r="B8" s="545"/>
      <c r="C8" s="549"/>
      <c r="D8" s="545"/>
      <c r="E8" s="545"/>
      <c r="F8" s="548">
        <f t="shared" si="0"/>
        <v>0</v>
      </c>
    </row>
    <row r="9" spans="1:6" ht="15.95" customHeight="1">
      <c r="A9" s="24" t="s">
        <v>562</v>
      </c>
      <c r="B9" s="545"/>
      <c r="C9" s="549"/>
      <c r="D9" s="545"/>
      <c r="E9" s="545"/>
      <c r="F9" s="548">
        <f>B9-D9-E9</f>
        <v>0</v>
      </c>
    </row>
    <row r="10" spans="1:6" ht="15.95" customHeight="1">
      <c r="A10" s="556" t="s">
        <v>582</v>
      </c>
      <c r="B10" s="545">
        <v>160000</v>
      </c>
      <c r="C10" s="549"/>
      <c r="D10" s="545"/>
      <c r="E10" s="545">
        <v>160000</v>
      </c>
      <c r="F10" s="548">
        <f>B10-D10-E10</f>
        <v>0</v>
      </c>
    </row>
    <row r="11" spans="1:6" ht="15.95" customHeight="1">
      <c r="A11" s="24"/>
      <c r="B11" s="545"/>
      <c r="C11" s="549"/>
      <c r="D11" s="545"/>
      <c r="E11" s="545"/>
      <c r="F11" s="548">
        <f t="shared" si="0"/>
        <v>0</v>
      </c>
    </row>
    <row r="12" spans="1:6" ht="15.95" customHeight="1">
      <c r="A12" s="35"/>
      <c r="B12" s="545"/>
      <c r="C12" s="549"/>
      <c r="D12" s="545"/>
      <c r="E12" s="545"/>
      <c r="F12" s="548">
        <f t="shared" si="0"/>
        <v>0</v>
      </c>
    </row>
    <row r="13" spans="1:6" ht="15.95" customHeight="1">
      <c r="A13" s="24" t="s">
        <v>563</v>
      </c>
      <c r="B13" s="545"/>
      <c r="C13" s="549"/>
      <c r="D13" s="545"/>
      <c r="E13" s="545"/>
      <c r="F13" s="548">
        <f t="shared" si="0"/>
        <v>0</v>
      </c>
    </row>
    <row r="14" spans="1:6" ht="15.95" customHeight="1">
      <c r="A14" s="24" t="s">
        <v>564</v>
      </c>
      <c r="B14" s="545">
        <v>50800</v>
      </c>
      <c r="C14" s="549"/>
      <c r="D14" s="545"/>
      <c r="E14" s="545">
        <v>50800</v>
      </c>
      <c r="F14" s="548">
        <f t="shared" si="0"/>
        <v>0</v>
      </c>
    </row>
    <row r="15" spans="1:6" ht="15.95" customHeight="1">
      <c r="A15" s="24" t="s">
        <v>565</v>
      </c>
      <c r="B15" s="545">
        <v>31750</v>
      </c>
      <c r="C15" s="549"/>
      <c r="D15" s="545"/>
      <c r="E15" s="545">
        <v>31750</v>
      </c>
      <c r="F15" s="548">
        <f t="shared" si="0"/>
        <v>0</v>
      </c>
    </row>
    <row r="16" spans="1:6" ht="15.95" customHeight="1">
      <c r="A16" s="24" t="s">
        <v>569</v>
      </c>
      <c r="B16" s="545">
        <v>381000</v>
      </c>
      <c r="C16" s="549"/>
      <c r="D16" s="545"/>
      <c r="E16" s="545">
        <v>381000</v>
      </c>
      <c r="F16" s="548">
        <f t="shared" si="0"/>
        <v>0</v>
      </c>
    </row>
    <row r="17" spans="1:6" ht="15.95" customHeight="1">
      <c r="A17" s="24" t="s">
        <v>570</v>
      </c>
      <c r="B17" s="545">
        <v>160020</v>
      </c>
      <c r="C17" s="549"/>
      <c r="D17" s="545"/>
      <c r="E17" s="545">
        <v>160020</v>
      </c>
      <c r="F17" s="548">
        <f t="shared" si="0"/>
        <v>0</v>
      </c>
    </row>
    <row r="18" spans="1:6" ht="15.95" customHeight="1">
      <c r="A18" s="24"/>
      <c r="B18" s="545"/>
      <c r="C18" s="549"/>
      <c r="D18" s="545"/>
      <c r="E18" s="545"/>
      <c r="F18" s="548">
        <f t="shared" si="0"/>
        <v>0</v>
      </c>
    </row>
    <row r="19" spans="1:6" ht="15.95" customHeight="1">
      <c r="A19" s="24"/>
      <c r="B19" s="545"/>
      <c r="C19" s="549"/>
      <c r="D19" s="545"/>
      <c r="E19" s="545"/>
      <c r="F19" s="548">
        <f t="shared" si="0"/>
        <v>0</v>
      </c>
    </row>
    <row r="20" spans="1:6" ht="15.95" customHeight="1">
      <c r="A20" s="24"/>
      <c r="B20" s="545"/>
      <c r="C20" s="549"/>
      <c r="D20" s="545"/>
      <c r="E20" s="545"/>
      <c r="F20" s="548">
        <f t="shared" si="0"/>
        <v>0</v>
      </c>
    </row>
    <row r="21" spans="1:6" ht="15.95" customHeight="1">
      <c r="A21" s="24"/>
      <c r="B21" s="545"/>
      <c r="C21" s="549"/>
      <c r="D21" s="545"/>
      <c r="E21" s="545"/>
      <c r="F21" s="548">
        <f t="shared" si="0"/>
        <v>0</v>
      </c>
    </row>
    <row r="22" spans="1:6" ht="15.95" customHeight="1">
      <c r="A22" s="24"/>
      <c r="B22" s="545"/>
      <c r="C22" s="549"/>
      <c r="D22" s="545"/>
      <c r="E22" s="545"/>
      <c r="F22" s="548">
        <f t="shared" si="0"/>
        <v>0</v>
      </c>
    </row>
    <row r="23" spans="1:6" ht="15.95" customHeight="1">
      <c r="A23" s="24"/>
      <c r="B23" s="545"/>
      <c r="C23" s="549"/>
      <c r="D23" s="545"/>
      <c r="E23" s="545"/>
      <c r="F23" s="548">
        <f t="shared" si="0"/>
        <v>0</v>
      </c>
    </row>
    <row r="24" spans="1:6" ht="15.95" customHeight="1">
      <c r="A24" s="24"/>
      <c r="B24" s="545"/>
      <c r="C24" s="549"/>
      <c r="D24" s="545"/>
      <c r="E24" s="545"/>
      <c r="F24" s="548">
        <f t="shared" si="0"/>
        <v>0</v>
      </c>
    </row>
    <row r="25" spans="1:6" ht="15.95" customHeight="1" thickBot="1">
      <c r="A25" s="36"/>
      <c r="B25" s="550"/>
      <c r="C25" s="551"/>
      <c r="D25" s="550"/>
      <c r="E25" s="550"/>
      <c r="F25" s="552">
        <f t="shared" si="0"/>
        <v>0</v>
      </c>
    </row>
    <row r="26" spans="1:6" s="37" customFormat="1" ht="18" customHeight="1" thickBot="1">
      <c r="A26" s="126" t="s">
        <v>61</v>
      </c>
      <c r="B26" s="553">
        <f>SUM(B5:B25)</f>
        <v>5431770</v>
      </c>
      <c r="C26" s="554"/>
      <c r="D26" s="553">
        <f>SUM(D5:D25)</f>
        <v>0</v>
      </c>
      <c r="E26" s="553">
        <f>SUM(E5:E25)</f>
        <v>5431770</v>
      </c>
      <c r="F26" s="555">
        <f>SUM(F5:F25)</f>
        <v>0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97" orientation="landscape" horizontalDpi="300" verticalDpi="300" r:id="rId1"/>
  <headerFooter alignWithMargins="0">
    <oddHeader>&amp;R&amp;"Times New Roman CE,Félkövér dőlt"&amp;11 6. melléklet a 2/2016.(II.16.)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>
      <selection activeCell="B6" sqref="B6"/>
    </sheetView>
  </sheetViews>
  <sheetFormatPr defaultRowHeight="12.75"/>
  <cols>
    <col min="1" max="1" width="60.6640625" style="21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20" customWidth="1"/>
    <col min="7" max="8" width="12.83203125" style="20" customWidth="1"/>
    <col min="9" max="9" width="13.83203125" style="20" customWidth="1"/>
    <col min="10" max="16384" width="9.33203125" style="20"/>
  </cols>
  <sheetData>
    <row r="1" spans="1:6" ht="24.75" customHeight="1">
      <c r="A1" s="596" t="s">
        <v>2</v>
      </c>
      <c r="B1" s="596"/>
      <c r="C1" s="596"/>
      <c r="D1" s="596"/>
      <c r="E1" s="596"/>
      <c r="F1" s="596"/>
    </row>
    <row r="2" spans="1:6" ht="23.25" customHeight="1" thickBot="1">
      <c r="A2" s="123"/>
      <c r="B2" s="33"/>
      <c r="C2" s="33"/>
      <c r="D2" s="33"/>
      <c r="E2" s="33"/>
      <c r="F2" s="173" t="s">
        <v>12</v>
      </c>
    </row>
    <row r="3" spans="1:6" s="23" customFormat="1" ht="48.75" customHeight="1" thickBot="1">
      <c r="A3" s="124" t="s">
        <v>65</v>
      </c>
      <c r="B3" s="125" t="s">
        <v>63</v>
      </c>
      <c r="C3" s="125" t="s">
        <v>64</v>
      </c>
      <c r="D3" s="125" t="s">
        <v>552</v>
      </c>
      <c r="E3" s="125" t="s">
        <v>553</v>
      </c>
      <c r="F3" s="29" t="s">
        <v>554</v>
      </c>
    </row>
    <row r="4" spans="1:6" s="33" customFormat="1" ht="15" customHeight="1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</row>
    <row r="5" spans="1:6" ht="15.95" customHeight="1">
      <c r="A5" s="24" t="s">
        <v>555</v>
      </c>
      <c r="B5" s="8">
        <v>1004634</v>
      </c>
      <c r="C5" s="34">
        <v>2015</v>
      </c>
      <c r="D5" s="8">
        <v>242634</v>
      </c>
      <c r="E5" s="8">
        <v>762000</v>
      </c>
      <c r="F5" s="41">
        <f t="shared" ref="F5:F23" si="0">B5-D5-E5</f>
        <v>0</v>
      </c>
    </row>
    <row r="6" spans="1:6" ht="15.95" customHeight="1">
      <c r="A6" s="38" t="s">
        <v>573</v>
      </c>
      <c r="B6" s="39">
        <v>1117854</v>
      </c>
      <c r="C6" s="40">
        <v>2015</v>
      </c>
      <c r="D6" s="39"/>
      <c r="E6" s="39">
        <v>1117854</v>
      </c>
      <c r="F6" s="41">
        <f t="shared" si="0"/>
        <v>0</v>
      </c>
    </row>
    <row r="7" spans="1:6" ht="15.95" customHeight="1">
      <c r="A7" s="38"/>
      <c r="B7" s="39"/>
      <c r="C7" s="40"/>
      <c r="D7" s="39"/>
      <c r="E7" s="39"/>
      <c r="F7" s="41">
        <f t="shared" si="0"/>
        <v>0</v>
      </c>
    </row>
    <row r="8" spans="1:6" ht="15.95" customHeight="1">
      <c r="A8" s="38"/>
      <c r="B8" s="39"/>
      <c r="C8" s="40"/>
      <c r="D8" s="39"/>
      <c r="E8" s="39"/>
      <c r="F8" s="41">
        <f t="shared" si="0"/>
        <v>0</v>
      </c>
    </row>
    <row r="9" spans="1:6" ht="15.95" customHeight="1">
      <c r="A9" s="38"/>
      <c r="B9" s="39"/>
      <c r="C9" s="40"/>
      <c r="D9" s="39"/>
      <c r="E9" s="39"/>
      <c r="F9" s="41">
        <f t="shared" si="0"/>
        <v>0</v>
      </c>
    </row>
    <row r="10" spans="1:6" ht="15.95" customHeight="1">
      <c r="A10" s="38"/>
      <c r="B10" s="39"/>
      <c r="C10" s="40"/>
      <c r="D10" s="39"/>
      <c r="E10" s="39"/>
      <c r="F10" s="41">
        <f t="shared" si="0"/>
        <v>0</v>
      </c>
    </row>
    <row r="11" spans="1:6" ht="15.95" customHeight="1">
      <c r="A11" s="38"/>
      <c r="B11" s="39"/>
      <c r="C11" s="40"/>
      <c r="D11" s="39"/>
      <c r="E11" s="39"/>
      <c r="F11" s="41">
        <f t="shared" si="0"/>
        <v>0</v>
      </c>
    </row>
    <row r="12" spans="1:6" ht="15.95" customHeight="1">
      <c r="A12" s="38"/>
      <c r="B12" s="39"/>
      <c r="C12" s="40"/>
      <c r="D12" s="39"/>
      <c r="E12" s="39"/>
      <c r="F12" s="41">
        <f t="shared" si="0"/>
        <v>0</v>
      </c>
    </row>
    <row r="13" spans="1:6" ht="15.95" customHeight="1">
      <c r="A13" s="38"/>
      <c r="B13" s="39"/>
      <c r="C13" s="40"/>
      <c r="D13" s="39"/>
      <c r="E13" s="39"/>
      <c r="F13" s="41">
        <f t="shared" si="0"/>
        <v>0</v>
      </c>
    </row>
    <row r="14" spans="1:6" ht="15.95" customHeight="1">
      <c r="A14" s="38"/>
      <c r="B14" s="39"/>
      <c r="C14" s="40"/>
      <c r="D14" s="39"/>
      <c r="E14" s="39"/>
      <c r="F14" s="41">
        <f t="shared" si="0"/>
        <v>0</v>
      </c>
    </row>
    <row r="15" spans="1:6" ht="15.95" customHeight="1">
      <c r="A15" s="38"/>
      <c r="B15" s="39"/>
      <c r="C15" s="40"/>
      <c r="D15" s="39"/>
      <c r="E15" s="39"/>
      <c r="F15" s="41">
        <f t="shared" si="0"/>
        <v>0</v>
      </c>
    </row>
    <row r="16" spans="1:6" ht="15.95" customHeight="1">
      <c r="A16" s="38"/>
      <c r="B16" s="39"/>
      <c r="C16" s="40"/>
      <c r="D16" s="39"/>
      <c r="E16" s="39"/>
      <c r="F16" s="41">
        <f t="shared" si="0"/>
        <v>0</v>
      </c>
    </row>
    <row r="17" spans="1:6" ht="15.95" customHeight="1">
      <c r="A17" s="38"/>
      <c r="B17" s="39"/>
      <c r="C17" s="40"/>
      <c r="D17" s="39"/>
      <c r="E17" s="39"/>
      <c r="F17" s="41">
        <f t="shared" si="0"/>
        <v>0</v>
      </c>
    </row>
    <row r="18" spans="1:6" ht="15.95" customHeight="1">
      <c r="A18" s="38"/>
      <c r="B18" s="39"/>
      <c r="C18" s="40"/>
      <c r="D18" s="39"/>
      <c r="E18" s="39"/>
      <c r="F18" s="41">
        <f t="shared" si="0"/>
        <v>0</v>
      </c>
    </row>
    <row r="19" spans="1:6" ht="15.95" customHeight="1">
      <c r="A19" s="38"/>
      <c r="B19" s="39"/>
      <c r="C19" s="40"/>
      <c r="D19" s="39"/>
      <c r="E19" s="39"/>
      <c r="F19" s="41">
        <f t="shared" si="0"/>
        <v>0</v>
      </c>
    </row>
    <row r="20" spans="1:6" ht="15.95" customHeight="1">
      <c r="A20" s="38"/>
      <c r="B20" s="39"/>
      <c r="C20" s="40"/>
      <c r="D20" s="39"/>
      <c r="E20" s="39"/>
      <c r="F20" s="41">
        <f t="shared" si="0"/>
        <v>0</v>
      </c>
    </row>
    <row r="21" spans="1:6" ht="15.95" customHeight="1">
      <c r="A21" s="38"/>
      <c r="B21" s="39"/>
      <c r="C21" s="40"/>
      <c r="D21" s="39"/>
      <c r="E21" s="39"/>
      <c r="F21" s="41">
        <f t="shared" si="0"/>
        <v>0</v>
      </c>
    </row>
    <row r="22" spans="1:6" ht="15.95" customHeight="1">
      <c r="A22" s="38"/>
      <c r="B22" s="39"/>
      <c r="C22" s="40"/>
      <c r="D22" s="39"/>
      <c r="E22" s="39"/>
      <c r="F22" s="41">
        <f t="shared" si="0"/>
        <v>0</v>
      </c>
    </row>
    <row r="23" spans="1:6" ht="15.95" customHeight="1" thickBot="1">
      <c r="A23" s="42"/>
      <c r="B23" s="43"/>
      <c r="C23" s="43"/>
      <c r="D23" s="43"/>
      <c r="E23" s="43"/>
      <c r="F23" s="44">
        <f t="shared" si="0"/>
        <v>0</v>
      </c>
    </row>
    <row r="24" spans="1:6" s="37" customFormat="1" ht="18" customHeight="1" thickBot="1">
      <c r="A24" s="126" t="s">
        <v>61</v>
      </c>
      <c r="B24" s="127">
        <f>SUM(B5:B23)</f>
        <v>2122488</v>
      </c>
      <c r="C24" s="75"/>
      <c r="D24" s="127">
        <f>SUM(D5:D23)</f>
        <v>242634</v>
      </c>
      <c r="E24" s="127">
        <f>SUM(E5:E23)</f>
        <v>1879854</v>
      </c>
      <c r="F24" s="45">
        <f>SUM(F5:F23)</f>
        <v>0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2/2016.(II.16.)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Normal="100" workbookViewId="0">
      <selection activeCell="G42" sqref="G42"/>
    </sheetView>
  </sheetViews>
  <sheetFormatPr defaultRowHeight="12.75"/>
  <cols>
    <col min="1" max="1" width="38.6640625" style="25" customWidth="1"/>
    <col min="2" max="5" width="13.83203125" style="25" customWidth="1"/>
    <col min="6" max="16384" width="9.33203125" style="25"/>
  </cols>
  <sheetData>
    <row r="1" spans="1:5">
      <c r="A1" s="145"/>
      <c r="B1" s="145"/>
      <c r="C1" s="145"/>
      <c r="D1" s="145"/>
      <c r="E1" s="145"/>
    </row>
    <row r="2" spans="1:5" ht="15.75">
      <c r="A2" s="146" t="s">
        <v>133</v>
      </c>
      <c r="B2" s="606"/>
      <c r="C2" s="606"/>
      <c r="D2" s="606"/>
      <c r="E2" s="606"/>
    </row>
    <row r="3" spans="1:5" ht="14.25" thickBot="1">
      <c r="A3" s="145"/>
      <c r="B3" s="145"/>
      <c r="C3" s="145"/>
      <c r="D3" s="607" t="s">
        <v>12</v>
      </c>
      <c r="E3" s="607"/>
    </row>
    <row r="4" spans="1:5" s="389" customFormat="1" ht="15" customHeight="1" thickBot="1">
      <c r="A4" s="386" t="s">
        <v>126</v>
      </c>
      <c r="B4" s="387" t="s">
        <v>242</v>
      </c>
      <c r="C4" s="387" t="s">
        <v>243</v>
      </c>
      <c r="D4" s="387" t="s">
        <v>583</v>
      </c>
      <c r="E4" s="388" t="s">
        <v>49</v>
      </c>
    </row>
    <row r="5" spans="1:5" s="389" customFormat="1">
      <c r="A5" s="390" t="s">
        <v>127</v>
      </c>
      <c r="B5" s="391"/>
      <c r="C5" s="391"/>
      <c r="D5" s="391"/>
      <c r="E5" s="392">
        <f t="shared" ref="E5:E11" si="0">SUM(B5:D5)</f>
        <v>0</v>
      </c>
    </row>
    <row r="6" spans="1:5" s="389" customFormat="1">
      <c r="A6" s="393" t="s">
        <v>140</v>
      </c>
      <c r="B6" s="394"/>
      <c r="C6" s="394"/>
      <c r="D6" s="394"/>
      <c r="E6" s="395">
        <f t="shared" si="0"/>
        <v>0</v>
      </c>
    </row>
    <row r="7" spans="1:5" s="389" customFormat="1">
      <c r="A7" s="396" t="s">
        <v>128</v>
      </c>
      <c r="B7" s="397"/>
      <c r="C7" s="397"/>
      <c r="D7" s="397"/>
      <c r="E7" s="398">
        <f t="shared" si="0"/>
        <v>0</v>
      </c>
    </row>
    <row r="8" spans="1:5" s="389" customFormat="1">
      <c r="A8" s="396" t="s">
        <v>141</v>
      </c>
      <c r="B8" s="397"/>
      <c r="C8" s="397"/>
      <c r="D8" s="397"/>
      <c r="E8" s="398">
        <f t="shared" si="0"/>
        <v>0</v>
      </c>
    </row>
    <row r="9" spans="1:5" s="389" customFormat="1">
      <c r="A9" s="396" t="s">
        <v>129</v>
      </c>
      <c r="B9" s="397"/>
      <c r="C9" s="397"/>
      <c r="D9" s="397"/>
      <c r="E9" s="398">
        <f t="shared" si="0"/>
        <v>0</v>
      </c>
    </row>
    <row r="10" spans="1:5" s="389" customFormat="1">
      <c r="A10" s="396" t="s">
        <v>130</v>
      </c>
      <c r="B10" s="397"/>
      <c r="C10" s="397"/>
      <c r="D10" s="397"/>
      <c r="E10" s="398">
        <f t="shared" si="0"/>
        <v>0</v>
      </c>
    </row>
    <row r="11" spans="1:5" s="389" customFormat="1" ht="13.5" thickBot="1">
      <c r="A11" s="399"/>
      <c r="B11" s="400"/>
      <c r="C11" s="400"/>
      <c r="D11" s="400"/>
      <c r="E11" s="398">
        <f t="shared" si="0"/>
        <v>0</v>
      </c>
    </row>
    <row r="12" spans="1:5" s="389" customFormat="1" ht="13.5" thickBot="1">
      <c r="A12" s="401" t="s">
        <v>132</v>
      </c>
      <c r="B12" s="402">
        <f>B5+SUM(B7:B11)</f>
        <v>0</v>
      </c>
      <c r="C12" s="402">
        <f>C5+SUM(C7:C11)</f>
        <v>0</v>
      </c>
      <c r="D12" s="402">
        <f>D5+SUM(D7:D11)</f>
        <v>0</v>
      </c>
      <c r="E12" s="403">
        <f>E5+SUM(E7:E11)</f>
        <v>0</v>
      </c>
    </row>
    <row r="13" spans="1:5" s="389" customFormat="1" ht="13.5" thickBot="1">
      <c r="A13" s="404"/>
      <c r="B13" s="404"/>
      <c r="C13" s="404"/>
      <c r="D13" s="404"/>
      <c r="E13" s="404"/>
    </row>
    <row r="14" spans="1:5" s="389" customFormat="1" ht="15" customHeight="1" thickBot="1">
      <c r="A14" s="386" t="s">
        <v>131</v>
      </c>
      <c r="B14" s="387" t="s">
        <v>242</v>
      </c>
      <c r="C14" s="387" t="s">
        <v>243</v>
      </c>
      <c r="D14" s="387" t="s">
        <v>583</v>
      </c>
      <c r="E14" s="388" t="s">
        <v>49</v>
      </c>
    </row>
    <row r="15" spans="1:5" s="389" customFormat="1">
      <c r="A15" s="390" t="s">
        <v>136</v>
      </c>
      <c r="B15" s="391"/>
      <c r="C15" s="391"/>
      <c r="D15" s="391"/>
      <c r="E15" s="392">
        <f t="shared" ref="E15:E21" si="1">SUM(B15:D15)</f>
        <v>0</v>
      </c>
    </row>
    <row r="16" spans="1:5" s="389" customFormat="1">
      <c r="A16" s="405" t="s">
        <v>137</v>
      </c>
      <c r="B16" s="397"/>
      <c r="C16" s="397"/>
      <c r="D16" s="397"/>
      <c r="E16" s="398">
        <f t="shared" si="1"/>
        <v>0</v>
      </c>
    </row>
    <row r="17" spans="1:5" s="389" customFormat="1">
      <c r="A17" s="396" t="s">
        <v>138</v>
      </c>
      <c r="B17" s="397"/>
      <c r="C17" s="397"/>
      <c r="D17" s="397"/>
      <c r="E17" s="398">
        <f t="shared" si="1"/>
        <v>0</v>
      </c>
    </row>
    <row r="18" spans="1:5" s="389" customFormat="1">
      <c r="A18" s="396" t="s">
        <v>139</v>
      </c>
      <c r="B18" s="397"/>
      <c r="C18" s="397"/>
      <c r="D18" s="397"/>
      <c r="E18" s="398">
        <f t="shared" si="1"/>
        <v>0</v>
      </c>
    </row>
    <row r="19" spans="1:5" s="389" customFormat="1">
      <c r="A19" s="406"/>
      <c r="B19" s="397"/>
      <c r="C19" s="397"/>
      <c r="D19" s="397"/>
      <c r="E19" s="398">
        <f t="shared" si="1"/>
        <v>0</v>
      </c>
    </row>
    <row r="20" spans="1:5" s="389" customFormat="1">
      <c r="A20" s="406"/>
      <c r="B20" s="397"/>
      <c r="C20" s="397"/>
      <c r="D20" s="397"/>
      <c r="E20" s="398">
        <f t="shared" si="1"/>
        <v>0</v>
      </c>
    </row>
    <row r="21" spans="1:5" s="389" customFormat="1" ht="13.5" thickBot="1">
      <c r="A21" s="399"/>
      <c r="B21" s="400"/>
      <c r="C21" s="400"/>
      <c r="D21" s="400"/>
      <c r="E21" s="398">
        <f t="shared" si="1"/>
        <v>0</v>
      </c>
    </row>
    <row r="22" spans="1:5" s="389" customFormat="1" ht="13.5" thickBot="1">
      <c r="A22" s="401" t="s">
        <v>51</v>
      </c>
      <c r="B22" s="402">
        <f>SUM(B15:B21)</f>
        <v>0</v>
      </c>
      <c r="C22" s="402">
        <f>SUM(C15:C21)</f>
        <v>0</v>
      </c>
      <c r="D22" s="402">
        <f>SUM(D15:D21)</f>
        <v>0</v>
      </c>
      <c r="E22" s="403">
        <f>SUM(E15:E21)</f>
        <v>0</v>
      </c>
    </row>
    <row r="23" spans="1:5">
      <c r="A23" s="145"/>
      <c r="B23" s="145"/>
      <c r="C23" s="145"/>
      <c r="D23" s="145"/>
      <c r="E23" s="145"/>
    </row>
    <row r="24" spans="1:5">
      <c r="A24" s="145"/>
      <c r="B24" s="145"/>
      <c r="C24" s="145"/>
      <c r="D24" s="145"/>
      <c r="E24" s="145"/>
    </row>
    <row r="25" spans="1:5" ht="15.75">
      <c r="A25" s="146" t="s">
        <v>133</v>
      </c>
      <c r="B25" s="606"/>
      <c r="C25" s="606"/>
      <c r="D25" s="606"/>
      <c r="E25" s="606"/>
    </row>
    <row r="26" spans="1:5" ht="14.25" thickBot="1">
      <c r="A26" s="145"/>
      <c r="B26" s="145"/>
      <c r="C26" s="145"/>
      <c r="D26" s="607" t="s">
        <v>12</v>
      </c>
      <c r="E26" s="607"/>
    </row>
    <row r="27" spans="1:5" s="389" customFormat="1" ht="13.5" thickBot="1">
      <c r="A27" s="386" t="s">
        <v>126</v>
      </c>
      <c r="B27" s="387" t="s">
        <v>242</v>
      </c>
      <c r="C27" s="387" t="s">
        <v>243</v>
      </c>
      <c r="D27" s="387" t="s">
        <v>583</v>
      </c>
      <c r="E27" s="388" t="s">
        <v>49</v>
      </c>
    </row>
    <row r="28" spans="1:5" s="389" customFormat="1">
      <c r="A28" s="390" t="s">
        <v>127</v>
      </c>
      <c r="B28" s="391"/>
      <c r="C28" s="391"/>
      <c r="D28" s="391"/>
      <c r="E28" s="392">
        <f t="shared" ref="E28:E34" si="2">SUM(B28:D28)</f>
        <v>0</v>
      </c>
    </row>
    <row r="29" spans="1:5" s="389" customFormat="1">
      <c r="A29" s="393" t="s">
        <v>140</v>
      </c>
      <c r="B29" s="394"/>
      <c r="C29" s="394"/>
      <c r="D29" s="394"/>
      <c r="E29" s="395">
        <f t="shared" si="2"/>
        <v>0</v>
      </c>
    </row>
    <row r="30" spans="1:5" s="389" customFormat="1">
      <c r="A30" s="396" t="s">
        <v>128</v>
      </c>
      <c r="B30" s="397"/>
      <c r="C30" s="397"/>
      <c r="D30" s="397"/>
      <c r="E30" s="398">
        <f t="shared" si="2"/>
        <v>0</v>
      </c>
    </row>
    <row r="31" spans="1:5" s="389" customFormat="1">
      <c r="A31" s="396" t="s">
        <v>141</v>
      </c>
      <c r="B31" s="397"/>
      <c r="C31" s="397"/>
      <c r="D31" s="397"/>
      <c r="E31" s="398">
        <f t="shared" si="2"/>
        <v>0</v>
      </c>
    </row>
    <row r="32" spans="1:5" s="389" customFormat="1">
      <c r="A32" s="396" t="s">
        <v>129</v>
      </c>
      <c r="B32" s="397"/>
      <c r="C32" s="397"/>
      <c r="D32" s="397"/>
      <c r="E32" s="398">
        <f t="shared" si="2"/>
        <v>0</v>
      </c>
    </row>
    <row r="33" spans="1:5" s="389" customFormat="1">
      <c r="A33" s="396" t="s">
        <v>130</v>
      </c>
      <c r="B33" s="397"/>
      <c r="C33" s="397"/>
      <c r="D33" s="397"/>
      <c r="E33" s="398">
        <f t="shared" si="2"/>
        <v>0</v>
      </c>
    </row>
    <row r="34" spans="1:5" s="389" customFormat="1" ht="13.5" thickBot="1">
      <c r="A34" s="399"/>
      <c r="B34" s="400"/>
      <c r="C34" s="400"/>
      <c r="D34" s="400"/>
      <c r="E34" s="398">
        <f t="shared" si="2"/>
        <v>0</v>
      </c>
    </row>
    <row r="35" spans="1:5" s="389" customFormat="1" ht="13.5" thickBot="1">
      <c r="A35" s="401" t="s">
        <v>132</v>
      </c>
      <c r="B35" s="402">
        <f>B28+SUM(B30:B34)</f>
        <v>0</v>
      </c>
      <c r="C35" s="402">
        <f>C28+SUM(C30:C34)</f>
        <v>0</v>
      </c>
      <c r="D35" s="402">
        <f>D28+SUM(D30:D34)</f>
        <v>0</v>
      </c>
      <c r="E35" s="403">
        <f>E28+SUM(E30:E34)</f>
        <v>0</v>
      </c>
    </row>
    <row r="36" spans="1:5" s="389" customFormat="1" ht="13.5" thickBot="1">
      <c r="A36" s="404"/>
      <c r="B36" s="404"/>
      <c r="C36" s="404"/>
      <c r="D36" s="404"/>
      <c r="E36" s="404"/>
    </row>
    <row r="37" spans="1:5" s="389" customFormat="1" ht="13.5" thickBot="1">
      <c r="A37" s="386" t="s">
        <v>131</v>
      </c>
      <c r="B37" s="387" t="s">
        <v>242</v>
      </c>
      <c r="C37" s="387" t="s">
        <v>243</v>
      </c>
      <c r="D37" s="387" t="s">
        <v>583</v>
      </c>
      <c r="E37" s="388" t="s">
        <v>49</v>
      </c>
    </row>
    <row r="38" spans="1:5" s="389" customFormat="1">
      <c r="A38" s="390" t="s">
        <v>136</v>
      </c>
      <c r="B38" s="391"/>
      <c r="C38" s="391"/>
      <c r="D38" s="391"/>
      <c r="E38" s="392">
        <f t="shared" ref="E38:E44" si="3">SUM(B38:D38)</f>
        <v>0</v>
      </c>
    </row>
    <row r="39" spans="1:5" s="389" customFormat="1">
      <c r="A39" s="405" t="s">
        <v>137</v>
      </c>
      <c r="B39" s="397"/>
      <c r="C39" s="397"/>
      <c r="D39" s="397"/>
      <c r="E39" s="398">
        <f t="shared" si="3"/>
        <v>0</v>
      </c>
    </row>
    <row r="40" spans="1:5" s="389" customFormat="1">
      <c r="A40" s="396" t="s">
        <v>138</v>
      </c>
      <c r="B40" s="397"/>
      <c r="C40" s="397"/>
      <c r="D40" s="397"/>
      <c r="E40" s="398">
        <f t="shared" si="3"/>
        <v>0</v>
      </c>
    </row>
    <row r="41" spans="1:5" s="389" customFormat="1">
      <c r="A41" s="396" t="s">
        <v>139</v>
      </c>
      <c r="B41" s="397"/>
      <c r="C41" s="397"/>
      <c r="D41" s="397"/>
      <c r="E41" s="398">
        <f t="shared" si="3"/>
        <v>0</v>
      </c>
    </row>
    <row r="42" spans="1:5" s="389" customFormat="1">
      <c r="A42" s="406"/>
      <c r="B42" s="397"/>
      <c r="C42" s="397"/>
      <c r="D42" s="397"/>
      <c r="E42" s="398">
        <f t="shared" si="3"/>
        <v>0</v>
      </c>
    </row>
    <row r="43" spans="1:5" s="389" customFormat="1">
      <c r="A43" s="406"/>
      <c r="B43" s="397"/>
      <c r="C43" s="397"/>
      <c r="D43" s="397"/>
      <c r="E43" s="398">
        <f t="shared" si="3"/>
        <v>0</v>
      </c>
    </row>
    <row r="44" spans="1:5" s="389" customFormat="1" ht="13.5" thickBot="1">
      <c r="A44" s="399"/>
      <c r="B44" s="400"/>
      <c r="C44" s="400"/>
      <c r="D44" s="400"/>
      <c r="E44" s="398">
        <f t="shared" si="3"/>
        <v>0</v>
      </c>
    </row>
    <row r="45" spans="1:5" s="389" customFormat="1" ht="13.5" thickBot="1">
      <c r="A45" s="401" t="s">
        <v>51</v>
      </c>
      <c r="B45" s="402">
        <f>SUM(B38:B44)</f>
        <v>0</v>
      </c>
      <c r="C45" s="402">
        <f>SUM(C38:C44)</f>
        <v>0</v>
      </c>
      <c r="D45" s="402">
        <f>SUM(D38:D44)</f>
        <v>0</v>
      </c>
      <c r="E45" s="403">
        <f>SUM(E38:E44)</f>
        <v>0</v>
      </c>
    </row>
    <row r="46" spans="1:5">
      <c r="A46" s="145"/>
      <c r="B46" s="145"/>
      <c r="C46" s="145"/>
      <c r="D46" s="145"/>
      <c r="E46" s="145"/>
    </row>
    <row r="47" spans="1:5" ht="15.75">
      <c r="A47" s="615" t="s">
        <v>584</v>
      </c>
      <c r="B47" s="615"/>
      <c r="C47" s="615"/>
      <c r="D47" s="615"/>
      <c r="E47" s="615"/>
    </row>
    <row r="48" spans="1:5" ht="13.5" thickBot="1">
      <c r="A48" s="145"/>
      <c r="B48" s="145"/>
      <c r="C48" s="145"/>
      <c r="D48" s="145"/>
      <c r="E48" s="145"/>
    </row>
    <row r="49" spans="1:8" ht="13.5" thickBot="1">
      <c r="A49" s="597" t="s">
        <v>134</v>
      </c>
      <c r="B49" s="598"/>
      <c r="C49" s="599"/>
      <c r="D49" s="618" t="s">
        <v>142</v>
      </c>
      <c r="E49" s="619"/>
      <c r="H49" s="26"/>
    </row>
    <row r="50" spans="1:8">
      <c r="A50" s="600"/>
      <c r="B50" s="601"/>
      <c r="C50" s="602"/>
      <c r="D50" s="611"/>
      <c r="E50" s="612"/>
    </row>
    <row r="51" spans="1:8" ht="13.5" thickBot="1">
      <c r="A51" s="603"/>
      <c r="B51" s="604"/>
      <c r="C51" s="605"/>
      <c r="D51" s="613"/>
      <c r="E51" s="614"/>
    </row>
    <row r="52" spans="1:8" ht="13.5" thickBot="1">
      <c r="A52" s="608" t="s">
        <v>51</v>
      </c>
      <c r="B52" s="609"/>
      <c r="C52" s="610"/>
      <c r="D52" s="616">
        <f>SUM(D50:E51)</f>
        <v>0</v>
      </c>
      <c r="E52" s="617"/>
    </row>
  </sheetData>
  <sheetProtection password="F16B" sheet="1" formatCells="0" formatColumns="0" formatRows="0" insertColumns="0" insertRows="0" insertHyperlinks="0" deleteColumns="0" deleteRows="0" sort="0" autoFilter="0" pivotTables="0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phoneticPr fontId="29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2/2016.(II.16.)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55"/>
  <sheetViews>
    <sheetView view="pageBreakPreview" zoomScale="60" zoomScaleNormal="100" workbookViewId="0">
      <pane xSplit="3" ySplit="7" topLeftCell="F80" activePane="bottomRight" state="frozen"/>
      <selection pane="topRight" activeCell="D1" sqref="D1"/>
      <selection pane="bottomLeft" activeCell="A8" sqref="A8"/>
      <selection pane="bottomRight" activeCell="C1" sqref="C1"/>
    </sheetView>
  </sheetViews>
  <sheetFormatPr defaultRowHeight="12.75"/>
  <cols>
    <col min="1" max="1" width="6" style="226" customWidth="1"/>
    <col min="2" max="2" width="100.1640625" style="227" customWidth="1"/>
    <col min="3" max="3" width="30.83203125" style="229" customWidth="1"/>
    <col min="4" max="30" width="30.83203125" style="2" customWidth="1"/>
    <col min="31" max="16384" width="9.33203125" style="2"/>
  </cols>
  <sheetData>
    <row r="1" spans="1:34" s="1" customFormat="1" ht="16.5" customHeight="1" thickBot="1">
      <c r="A1" s="147"/>
      <c r="B1" s="228"/>
      <c r="C1" s="152" t="s">
        <v>595</v>
      </c>
    </row>
    <row r="2" spans="1:34" s="61" customFormat="1" ht="39" thickBot="1">
      <c r="A2" s="232" t="s">
        <v>59</v>
      </c>
      <c r="B2" s="233" t="s">
        <v>217</v>
      </c>
      <c r="C2" s="234" t="s">
        <v>487</v>
      </c>
      <c r="D2" s="235" t="s">
        <v>455</v>
      </c>
      <c r="E2" s="235" t="s">
        <v>457</v>
      </c>
      <c r="F2" s="235" t="s">
        <v>542</v>
      </c>
      <c r="G2" s="235" t="s">
        <v>459</v>
      </c>
      <c r="H2" s="235" t="s">
        <v>543</v>
      </c>
      <c r="I2" s="235" t="s">
        <v>460</v>
      </c>
      <c r="J2" s="235" t="s">
        <v>463</v>
      </c>
      <c r="K2" s="235" t="s">
        <v>465</v>
      </c>
      <c r="L2" s="236" t="s">
        <v>467</v>
      </c>
      <c r="M2" s="237" t="s">
        <v>469</v>
      </c>
      <c r="N2" s="237" t="s">
        <v>469</v>
      </c>
      <c r="O2" s="237" t="s">
        <v>471</v>
      </c>
      <c r="P2" s="237" t="s">
        <v>494</v>
      </c>
      <c r="Q2" s="237" t="s">
        <v>473</v>
      </c>
      <c r="R2" s="237" t="s">
        <v>475</v>
      </c>
      <c r="S2" s="237" t="s">
        <v>495</v>
      </c>
      <c r="T2" s="237" t="s">
        <v>496</v>
      </c>
      <c r="U2" s="237" t="s">
        <v>500</v>
      </c>
      <c r="V2" s="237" t="s">
        <v>477</v>
      </c>
      <c r="W2" s="238" t="s">
        <v>502</v>
      </c>
      <c r="X2" s="238" t="s">
        <v>503</v>
      </c>
      <c r="Y2" s="238" t="s">
        <v>506</v>
      </c>
      <c r="Z2" s="238" t="s">
        <v>508</v>
      </c>
      <c r="AA2" s="238" t="s">
        <v>481</v>
      </c>
      <c r="AB2" s="238" t="s">
        <v>483</v>
      </c>
      <c r="AC2" s="238" t="s">
        <v>484</v>
      </c>
      <c r="AD2" s="238" t="s">
        <v>510</v>
      </c>
      <c r="AE2" s="230"/>
      <c r="AF2" s="230"/>
      <c r="AG2" s="230"/>
      <c r="AH2" s="230"/>
    </row>
    <row r="3" spans="1:34" s="466" customFormat="1" ht="81.75" thickBot="1">
      <c r="A3" s="465" t="s">
        <v>198</v>
      </c>
      <c r="B3" s="464" t="s">
        <v>453</v>
      </c>
      <c r="C3" s="453" t="s">
        <v>488</v>
      </c>
      <c r="D3" s="467" t="s">
        <v>456</v>
      </c>
      <c r="E3" s="467" t="s">
        <v>458</v>
      </c>
      <c r="F3" s="467" t="s">
        <v>491</v>
      </c>
      <c r="G3" s="467" t="s">
        <v>490</v>
      </c>
      <c r="H3" s="467" t="s">
        <v>544</v>
      </c>
      <c r="I3" s="467" t="s">
        <v>461</v>
      </c>
      <c r="J3" s="468" t="s">
        <v>464</v>
      </c>
      <c r="K3" s="468" t="s">
        <v>466</v>
      </c>
      <c r="L3" s="469" t="s">
        <v>468</v>
      </c>
      <c r="M3" s="469" t="s">
        <v>470</v>
      </c>
      <c r="N3" s="469" t="s">
        <v>492</v>
      </c>
      <c r="O3" s="469" t="s">
        <v>472</v>
      </c>
      <c r="P3" s="469" t="s">
        <v>493</v>
      </c>
      <c r="Q3" s="469" t="s">
        <v>474</v>
      </c>
      <c r="R3" s="469" t="s">
        <v>476</v>
      </c>
      <c r="S3" s="469" t="s">
        <v>539</v>
      </c>
      <c r="T3" s="469" t="s">
        <v>497</v>
      </c>
      <c r="U3" s="469" t="s">
        <v>501</v>
      </c>
      <c r="V3" s="469" t="s">
        <v>478</v>
      </c>
      <c r="W3" s="470" t="s">
        <v>504</v>
      </c>
      <c r="X3" s="470" t="s">
        <v>505</v>
      </c>
      <c r="Y3" s="470" t="s">
        <v>507</v>
      </c>
      <c r="Z3" s="470" t="s">
        <v>509</v>
      </c>
      <c r="AA3" s="471" t="s">
        <v>482</v>
      </c>
      <c r="AB3" s="469" t="s">
        <v>249</v>
      </c>
      <c r="AC3" s="472" t="s">
        <v>485</v>
      </c>
      <c r="AD3" s="470" t="s">
        <v>511</v>
      </c>
      <c r="AE3" s="473"/>
      <c r="AF3" s="473"/>
      <c r="AG3" s="473"/>
    </row>
    <row r="4" spans="1:34" s="62" customFormat="1" ht="15.95" customHeight="1" thickBot="1">
      <c r="A4" s="148"/>
      <c r="B4" s="148"/>
      <c r="C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4" ht="57" thickBot="1">
      <c r="A5" s="456" t="s">
        <v>199</v>
      </c>
      <c r="B5" s="457" t="s">
        <v>52</v>
      </c>
      <c r="C5" s="458" t="s">
        <v>53</v>
      </c>
      <c r="D5" s="458" t="s">
        <v>53</v>
      </c>
      <c r="E5" s="458" t="s">
        <v>53</v>
      </c>
      <c r="F5" s="458" t="s">
        <v>53</v>
      </c>
      <c r="G5" s="458" t="s">
        <v>53</v>
      </c>
      <c r="H5" s="458" t="s">
        <v>53</v>
      </c>
      <c r="I5" s="458" t="s">
        <v>53</v>
      </c>
      <c r="J5" s="458" t="s">
        <v>53</v>
      </c>
      <c r="K5" s="458" t="s">
        <v>53</v>
      </c>
      <c r="L5" s="458" t="s">
        <v>53</v>
      </c>
      <c r="M5" s="458" t="s">
        <v>53</v>
      </c>
      <c r="N5" s="458" t="s">
        <v>53</v>
      </c>
      <c r="O5" s="458" t="s">
        <v>53</v>
      </c>
      <c r="P5" s="458" t="s">
        <v>53</v>
      </c>
      <c r="Q5" s="458" t="s">
        <v>53</v>
      </c>
      <c r="R5" s="458" t="s">
        <v>53</v>
      </c>
      <c r="S5" s="458" t="s">
        <v>53</v>
      </c>
      <c r="T5" s="458" t="s">
        <v>53</v>
      </c>
      <c r="U5" s="458" t="s">
        <v>53</v>
      </c>
      <c r="V5" s="458" t="s">
        <v>53</v>
      </c>
      <c r="W5" s="458" t="s">
        <v>53</v>
      </c>
      <c r="X5" s="458" t="s">
        <v>53</v>
      </c>
      <c r="Y5" s="458" t="s">
        <v>53</v>
      </c>
      <c r="Z5" s="458" t="s">
        <v>53</v>
      </c>
      <c r="AA5" s="458" t="s">
        <v>53</v>
      </c>
      <c r="AB5" s="458" t="s">
        <v>53</v>
      </c>
      <c r="AC5" s="458" t="s">
        <v>53</v>
      </c>
      <c r="AD5" s="458" t="s">
        <v>53</v>
      </c>
    </row>
    <row r="6" spans="1:34" s="46" customFormat="1" ht="19.5" thickBot="1">
      <c r="A6" s="459">
        <v>1</v>
      </c>
      <c r="B6" s="460">
        <v>2</v>
      </c>
      <c r="C6" s="461">
        <v>3</v>
      </c>
      <c r="D6" s="461" t="s">
        <v>19</v>
      </c>
      <c r="E6" s="461" t="s">
        <v>20</v>
      </c>
      <c r="F6" s="461" t="s">
        <v>21</v>
      </c>
      <c r="G6" s="461" t="s">
        <v>22</v>
      </c>
      <c r="H6" s="461" t="s">
        <v>23</v>
      </c>
      <c r="I6" s="461" t="s">
        <v>24</v>
      </c>
      <c r="J6" s="461" t="s">
        <v>29</v>
      </c>
      <c r="K6" s="461" t="s">
        <v>30</v>
      </c>
      <c r="L6" s="461" t="s">
        <v>31</v>
      </c>
      <c r="M6" s="461" t="s">
        <v>32</v>
      </c>
      <c r="N6" s="461" t="s">
        <v>33</v>
      </c>
      <c r="O6" s="461" t="s">
        <v>34</v>
      </c>
      <c r="P6" s="461" t="s">
        <v>35</v>
      </c>
      <c r="Q6" s="461" t="s">
        <v>36</v>
      </c>
      <c r="R6" s="461" t="s">
        <v>37</v>
      </c>
      <c r="S6" s="461" t="s">
        <v>38</v>
      </c>
      <c r="T6" s="461"/>
      <c r="U6" s="461"/>
      <c r="V6" s="461" t="s">
        <v>39</v>
      </c>
      <c r="W6" s="461"/>
      <c r="X6" s="461"/>
      <c r="Y6" s="461" t="s">
        <v>41</v>
      </c>
      <c r="Z6" s="461"/>
      <c r="AA6" s="461" t="s">
        <v>122</v>
      </c>
      <c r="AB6" s="461" t="s">
        <v>123</v>
      </c>
      <c r="AC6" s="461" t="s">
        <v>124</v>
      </c>
      <c r="AD6" s="461" t="s">
        <v>125</v>
      </c>
    </row>
    <row r="7" spans="1:34" s="46" customFormat="1" ht="18" customHeight="1" thickBot="1">
      <c r="A7" s="462"/>
      <c r="B7" s="474" t="s">
        <v>54</v>
      </c>
      <c r="C7" s="463" t="s">
        <v>454</v>
      </c>
      <c r="D7" s="463" t="s">
        <v>454</v>
      </c>
      <c r="E7" s="463" t="s">
        <v>454</v>
      </c>
      <c r="F7" s="463" t="s">
        <v>454</v>
      </c>
      <c r="G7" s="463" t="s">
        <v>454</v>
      </c>
      <c r="H7" s="463" t="s">
        <v>454</v>
      </c>
      <c r="I7" s="463" t="s">
        <v>454</v>
      </c>
      <c r="J7" s="463" t="s">
        <v>454</v>
      </c>
      <c r="K7" s="463" t="s">
        <v>454</v>
      </c>
      <c r="L7" s="463" t="s">
        <v>454</v>
      </c>
      <c r="M7" s="463" t="s">
        <v>454</v>
      </c>
      <c r="N7" s="463" t="s">
        <v>454</v>
      </c>
      <c r="O7" s="463" t="s">
        <v>454</v>
      </c>
      <c r="P7" s="463" t="s">
        <v>454</v>
      </c>
      <c r="Q7" s="463" t="s">
        <v>454</v>
      </c>
      <c r="R7" s="458" t="s">
        <v>53</v>
      </c>
      <c r="S7" s="458" t="s">
        <v>53</v>
      </c>
      <c r="T7" s="458" t="s">
        <v>53</v>
      </c>
      <c r="U7" s="458" t="s">
        <v>53</v>
      </c>
      <c r="V7" s="463" t="s">
        <v>454</v>
      </c>
      <c r="W7" s="463" t="s">
        <v>454</v>
      </c>
      <c r="X7" s="463" t="s">
        <v>454</v>
      </c>
      <c r="Y7" s="463" t="s">
        <v>454</v>
      </c>
      <c r="Z7" s="463" t="s">
        <v>454</v>
      </c>
      <c r="AA7" s="463" t="s">
        <v>454</v>
      </c>
      <c r="AB7" s="463" t="s">
        <v>454</v>
      </c>
      <c r="AC7" s="463" t="s">
        <v>454</v>
      </c>
      <c r="AD7" s="463" t="s">
        <v>454</v>
      </c>
    </row>
    <row r="8" spans="1:34" s="46" customFormat="1" ht="39.75" customHeight="1" thickBot="1">
      <c r="A8" s="12" t="s">
        <v>16</v>
      </c>
      <c r="B8" s="475" t="s">
        <v>252</v>
      </c>
      <c r="C8" s="507">
        <f>+C9+C10+C11+C12+C13+C14</f>
        <v>71790969</v>
      </c>
      <c r="D8" s="507">
        <f>+D9+D10+D11+D12+D13+D14</f>
        <v>0</v>
      </c>
      <c r="E8" s="507">
        <f>+E9+E10+E11+E12+E13+E14</f>
        <v>0</v>
      </c>
      <c r="F8" s="507">
        <f>+F9+F10+F11+F12+F13+F14</f>
        <v>0</v>
      </c>
      <c r="G8" s="507"/>
      <c r="H8" s="507">
        <f t="shared" ref="H8:M8" si="0">+H9+H10+H11+H12+H13+H14</f>
        <v>0</v>
      </c>
      <c r="I8" s="507">
        <f>+I9+I10+I11+I12+I13+I14</f>
        <v>71790969</v>
      </c>
      <c r="J8" s="507">
        <f t="shared" si="0"/>
        <v>0</v>
      </c>
      <c r="K8" s="507">
        <f t="shared" si="0"/>
        <v>0</v>
      </c>
      <c r="L8" s="507">
        <f t="shared" si="0"/>
        <v>0</v>
      </c>
      <c r="M8" s="507">
        <f t="shared" si="0"/>
        <v>0</v>
      </c>
      <c r="N8" s="507"/>
      <c r="O8" s="507">
        <f>+O9+O10+O11+O12+O13+O14</f>
        <v>0</v>
      </c>
      <c r="P8" s="507"/>
      <c r="Q8" s="507">
        <f>+Q9+Q10+Q11+Q12+Q13+Q14</f>
        <v>0</v>
      </c>
      <c r="R8" s="507">
        <f>+R9+R10+R11+R12+R13+R14</f>
        <v>0</v>
      </c>
      <c r="S8" s="507"/>
      <c r="T8" s="507"/>
      <c r="U8" s="507"/>
      <c r="V8" s="507">
        <f>+V9+V10+V11+V12+V13+V14</f>
        <v>0</v>
      </c>
      <c r="W8" s="507"/>
      <c r="X8" s="507"/>
      <c r="Y8" s="507">
        <f>+Y9+Y10+Y11+Y12+Y13+Y14</f>
        <v>0</v>
      </c>
      <c r="Z8" s="507"/>
      <c r="AA8" s="507">
        <f>+AA9+AA10+AA11+AA12+AA13+AA14</f>
        <v>0</v>
      </c>
      <c r="AB8" s="507">
        <f>+AB9+AB10+AB11+AB12+AB13+AB14</f>
        <v>0</v>
      </c>
      <c r="AC8" s="507">
        <f>+AC9+AC10+AC11+AC12+AC13+AC14</f>
        <v>0</v>
      </c>
      <c r="AD8" s="434"/>
    </row>
    <row r="9" spans="1:34" s="63" customFormat="1" ht="18" customHeight="1">
      <c r="A9" s="214" t="s">
        <v>93</v>
      </c>
      <c r="B9" s="476" t="s">
        <v>253</v>
      </c>
      <c r="C9" s="508">
        <f t="shared" ref="C9:C14" si="1">SUM(D9:AD9)</f>
        <v>19799801</v>
      </c>
      <c r="D9" s="508"/>
      <c r="E9" s="508"/>
      <c r="F9" s="508"/>
      <c r="G9" s="508"/>
      <c r="H9" s="508"/>
      <c r="I9" s="508">
        <v>19799801</v>
      </c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435"/>
    </row>
    <row r="10" spans="1:34" s="64" customFormat="1" ht="18" customHeight="1">
      <c r="A10" s="215" t="s">
        <v>94</v>
      </c>
      <c r="B10" s="477" t="s">
        <v>254</v>
      </c>
      <c r="C10" s="508">
        <f t="shared" si="1"/>
        <v>21496633</v>
      </c>
      <c r="D10" s="509"/>
      <c r="E10" s="509"/>
      <c r="F10" s="509"/>
      <c r="G10" s="509"/>
      <c r="H10" s="509"/>
      <c r="I10" s="509">
        <v>21496633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444"/>
    </row>
    <row r="11" spans="1:34" s="64" customFormat="1" ht="18" customHeight="1">
      <c r="A11" s="215" t="s">
        <v>95</v>
      </c>
      <c r="B11" s="477" t="s">
        <v>255</v>
      </c>
      <c r="C11" s="508">
        <f t="shared" si="1"/>
        <v>18573702</v>
      </c>
      <c r="D11" s="509"/>
      <c r="E11" s="509"/>
      <c r="F11" s="509"/>
      <c r="G11" s="509"/>
      <c r="H11" s="509"/>
      <c r="I11" s="509">
        <v>18573702</v>
      </c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444"/>
    </row>
    <row r="12" spans="1:34" s="64" customFormat="1" ht="18" customHeight="1">
      <c r="A12" s="215" t="s">
        <v>96</v>
      </c>
      <c r="B12" s="477" t="s">
        <v>256</v>
      </c>
      <c r="C12" s="508">
        <f t="shared" si="1"/>
        <v>1911780</v>
      </c>
      <c r="D12" s="509"/>
      <c r="E12" s="509"/>
      <c r="F12" s="509"/>
      <c r="G12" s="509"/>
      <c r="H12" s="509"/>
      <c r="I12" s="509">
        <v>1911780</v>
      </c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444"/>
    </row>
    <row r="13" spans="1:34" s="64" customFormat="1" ht="18" customHeight="1">
      <c r="A13" s="215" t="s">
        <v>143</v>
      </c>
      <c r="B13" s="477" t="s">
        <v>257</v>
      </c>
      <c r="C13" s="508">
        <f t="shared" si="1"/>
        <v>0</v>
      </c>
      <c r="D13" s="510"/>
      <c r="E13" s="510"/>
      <c r="F13" s="510"/>
      <c r="G13" s="510"/>
      <c r="H13" s="510"/>
      <c r="I13" s="510">
        <v>0</v>
      </c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454"/>
    </row>
    <row r="14" spans="1:34" s="63" customFormat="1" ht="18" customHeight="1" thickBot="1">
      <c r="A14" s="216" t="s">
        <v>97</v>
      </c>
      <c r="B14" s="478" t="s">
        <v>258</v>
      </c>
      <c r="C14" s="508">
        <f t="shared" si="1"/>
        <v>10009053</v>
      </c>
      <c r="D14" s="511"/>
      <c r="E14" s="511"/>
      <c r="F14" s="511"/>
      <c r="G14" s="511"/>
      <c r="H14" s="511"/>
      <c r="I14" s="511">
        <v>10009053</v>
      </c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455"/>
    </row>
    <row r="15" spans="1:34" s="63" customFormat="1" ht="39" customHeight="1" thickBot="1">
      <c r="A15" s="12" t="s">
        <v>17</v>
      </c>
      <c r="B15" s="479" t="s">
        <v>259</v>
      </c>
      <c r="C15" s="507">
        <f>+C16+C17+C18+C19+C20</f>
        <v>3008400</v>
      </c>
      <c r="D15" s="507">
        <f>+D16+D17+D18+D19+D20</f>
        <v>0</v>
      </c>
      <c r="E15" s="507">
        <f>+E16+E17+E18+E19+E20</f>
        <v>0</v>
      </c>
      <c r="F15" s="507">
        <f>+F16+F17+F18+F19+F20</f>
        <v>0</v>
      </c>
      <c r="G15" s="507"/>
      <c r="H15" s="507">
        <f t="shared" ref="H15:M15" si="2">+H16+H17+H18+H19+H20</f>
        <v>0</v>
      </c>
      <c r="I15" s="507">
        <f t="shared" si="2"/>
        <v>0</v>
      </c>
      <c r="J15" s="507">
        <f t="shared" si="2"/>
        <v>0</v>
      </c>
      <c r="K15" s="507">
        <f t="shared" si="2"/>
        <v>0</v>
      </c>
      <c r="L15" s="507">
        <f t="shared" si="2"/>
        <v>0</v>
      </c>
      <c r="M15" s="507">
        <f t="shared" si="2"/>
        <v>0</v>
      </c>
      <c r="N15" s="507"/>
      <c r="O15" s="507">
        <f>+O16+O17+O18+O19+O20</f>
        <v>0</v>
      </c>
      <c r="P15" s="507"/>
      <c r="Q15" s="507">
        <f>+Q16+Q17+Q18+Q19+Q20</f>
        <v>0</v>
      </c>
      <c r="R15" s="507">
        <f>+R16+R17+R18+R19+R20</f>
        <v>2900400</v>
      </c>
      <c r="S15" s="507">
        <f>+S16+S17+S18+S19+S20</f>
        <v>108000</v>
      </c>
      <c r="T15" s="507"/>
      <c r="U15" s="507"/>
      <c r="V15" s="507">
        <f>+V16+V17+V18+V19+V20</f>
        <v>0</v>
      </c>
      <c r="W15" s="507"/>
      <c r="X15" s="507"/>
      <c r="Y15" s="507">
        <f>+Y16+Y17+Y18+Y19+Y20</f>
        <v>0</v>
      </c>
      <c r="Z15" s="507"/>
      <c r="AA15" s="507">
        <f>+AA16+AA17+AA18+AA19+AA20</f>
        <v>0</v>
      </c>
      <c r="AB15" s="507">
        <f>+AB16+AB17+AB18+AB19+AB20</f>
        <v>0</v>
      </c>
      <c r="AC15" s="507">
        <f>+AC16+AC17+AC18+AC19+AC20</f>
        <v>0</v>
      </c>
      <c r="AD15" s="434"/>
    </row>
    <row r="16" spans="1:34" s="63" customFormat="1" ht="18" customHeight="1">
      <c r="A16" s="214" t="s">
        <v>99</v>
      </c>
      <c r="B16" s="476" t="s">
        <v>260</v>
      </c>
      <c r="C16" s="508">
        <f t="shared" ref="C16:C21" si="3">SUM(D16:AD16)</f>
        <v>0</v>
      </c>
      <c r="D16" s="50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435"/>
    </row>
    <row r="17" spans="1:30" s="63" customFormat="1" ht="18" customHeight="1">
      <c r="A17" s="215" t="s">
        <v>100</v>
      </c>
      <c r="B17" s="477" t="s">
        <v>261</v>
      </c>
      <c r="C17" s="508">
        <f t="shared" si="3"/>
        <v>0</v>
      </c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444"/>
    </row>
    <row r="18" spans="1:30" s="63" customFormat="1" ht="18" customHeight="1">
      <c r="A18" s="215" t="s">
        <v>101</v>
      </c>
      <c r="B18" s="477" t="s">
        <v>262</v>
      </c>
      <c r="C18" s="508">
        <f t="shared" si="3"/>
        <v>0</v>
      </c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444"/>
    </row>
    <row r="19" spans="1:30" s="63" customFormat="1" ht="18" customHeight="1">
      <c r="A19" s="215" t="s">
        <v>102</v>
      </c>
      <c r="B19" s="477" t="s">
        <v>263</v>
      </c>
      <c r="C19" s="508">
        <f t="shared" si="3"/>
        <v>0</v>
      </c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444"/>
    </row>
    <row r="20" spans="1:30" s="63" customFormat="1" ht="18" customHeight="1">
      <c r="A20" s="215" t="s">
        <v>103</v>
      </c>
      <c r="B20" s="477" t="s">
        <v>264</v>
      </c>
      <c r="C20" s="508">
        <f t="shared" si="3"/>
        <v>3008400</v>
      </c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>
        <v>2900400</v>
      </c>
      <c r="S20" s="509">
        <v>108000</v>
      </c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444"/>
    </row>
    <row r="21" spans="1:30" s="64" customFormat="1" ht="18" customHeight="1" thickBot="1">
      <c r="A21" s="216" t="s">
        <v>112</v>
      </c>
      <c r="B21" s="478" t="s">
        <v>265</v>
      </c>
      <c r="C21" s="508">
        <f t="shared" si="3"/>
        <v>0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445"/>
    </row>
    <row r="22" spans="1:30" s="64" customFormat="1" ht="35.25" customHeight="1" thickBot="1">
      <c r="A22" s="12" t="s">
        <v>18</v>
      </c>
      <c r="B22" s="480" t="s">
        <v>266</v>
      </c>
      <c r="C22" s="507">
        <f>+C23+C24+C25+C26+C27</f>
        <v>0</v>
      </c>
      <c r="D22" s="507">
        <f>+D23+D24+D25+D26+D27</f>
        <v>0</v>
      </c>
      <c r="E22" s="507">
        <f>+E23+E24+E25+E26+E27</f>
        <v>0</v>
      </c>
      <c r="F22" s="507">
        <f>+F23+F24+F25+F26+F27</f>
        <v>0</v>
      </c>
      <c r="G22" s="507"/>
      <c r="H22" s="507">
        <f t="shared" ref="H22:M22" si="4">+H23+H24+H25+H26+H27</f>
        <v>0</v>
      </c>
      <c r="I22" s="507">
        <f t="shared" si="4"/>
        <v>0</v>
      </c>
      <c r="J22" s="507">
        <f t="shared" si="4"/>
        <v>0</v>
      </c>
      <c r="K22" s="507">
        <f t="shared" si="4"/>
        <v>0</v>
      </c>
      <c r="L22" s="507">
        <f t="shared" si="4"/>
        <v>0</v>
      </c>
      <c r="M22" s="507">
        <f t="shared" si="4"/>
        <v>0</v>
      </c>
      <c r="N22" s="507"/>
      <c r="O22" s="507">
        <f>+O23+O24+O25+O26+O27</f>
        <v>0</v>
      </c>
      <c r="P22" s="507"/>
      <c r="Q22" s="507">
        <f>+Q23+Q24+Q25+Q26+Q27</f>
        <v>0</v>
      </c>
      <c r="R22" s="507">
        <f>+R23+R24+R25+R26+R27</f>
        <v>0</v>
      </c>
      <c r="S22" s="507"/>
      <c r="T22" s="507"/>
      <c r="U22" s="507"/>
      <c r="V22" s="507">
        <f>+V23+V24+V25+V26+V27</f>
        <v>0</v>
      </c>
      <c r="W22" s="507"/>
      <c r="X22" s="507"/>
      <c r="Y22" s="507">
        <f>+Y23+Y24+Y25+Y26+Y27</f>
        <v>0</v>
      </c>
      <c r="Z22" s="507"/>
      <c r="AA22" s="507">
        <f>+AA23+AA24+AA25+AA26+AA27</f>
        <v>0</v>
      </c>
      <c r="AB22" s="507">
        <f>+AB23+AB24+AB25+AB26+AB27</f>
        <v>0</v>
      </c>
      <c r="AC22" s="507">
        <f>+AC23+AC24+AC25+AC26+AC27</f>
        <v>0</v>
      </c>
      <c r="AD22" s="434"/>
    </row>
    <row r="23" spans="1:30" s="64" customFormat="1" ht="18" customHeight="1">
      <c r="A23" s="214" t="s">
        <v>82</v>
      </c>
      <c r="B23" s="476" t="s">
        <v>267</v>
      </c>
      <c r="C23" s="508">
        <f t="shared" ref="C23:C28" si="5">SUM(D23:AD23)</f>
        <v>0</v>
      </c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435"/>
    </row>
    <row r="24" spans="1:30" s="63" customFormat="1" ht="18" customHeight="1">
      <c r="A24" s="215" t="s">
        <v>83</v>
      </c>
      <c r="B24" s="477" t="s">
        <v>268</v>
      </c>
      <c r="C24" s="508">
        <f t="shared" si="5"/>
        <v>0</v>
      </c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444"/>
    </row>
    <row r="25" spans="1:30" s="64" customFormat="1" ht="18" customHeight="1">
      <c r="A25" s="215" t="s">
        <v>84</v>
      </c>
      <c r="B25" s="477" t="s">
        <v>269</v>
      </c>
      <c r="C25" s="508">
        <f t="shared" si="5"/>
        <v>0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444"/>
    </row>
    <row r="26" spans="1:30" s="64" customFormat="1" ht="18" customHeight="1">
      <c r="A26" s="215" t="s">
        <v>85</v>
      </c>
      <c r="B26" s="477" t="s">
        <v>270</v>
      </c>
      <c r="C26" s="508">
        <f t="shared" si="5"/>
        <v>0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444"/>
    </row>
    <row r="27" spans="1:30" s="64" customFormat="1" ht="18" customHeight="1">
      <c r="A27" s="215" t="s">
        <v>165</v>
      </c>
      <c r="B27" s="477" t="s">
        <v>271</v>
      </c>
      <c r="C27" s="508">
        <f t="shared" si="5"/>
        <v>0</v>
      </c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444"/>
    </row>
    <row r="28" spans="1:30" s="64" customFormat="1" ht="18" customHeight="1" thickBot="1">
      <c r="A28" s="216" t="s">
        <v>166</v>
      </c>
      <c r="B28" s="478" t="s">
        <v>272</v>
      </c>
      <c r="C28" s="508">
        <f t="shared" si="5"/>
        <v>0</v>
      </c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445"/>
    </row>
    <row r="29" spans="1:30" s="64" customFormat="1" ht="21.95" customHeight="1" thickBot="1">
      <c r="A29" s="12" t="s">
        <v>167</v>
      </c>
      <c r="B29" s="480" t="s">
        <v>273</v>
      </c>
      <c r="C29" s="507">
        <f>+C30+C33+C34+C35</f>
        <v>23597000</v>
      </c>
      <c r="D29" s="507">
        <f t="shared" ref="D29:AD29" si="6">+D30+D33+D34+D35</f>
        <v>0</v>
      </c>
      <c r="E29" s="507">
        <f t="shared" si="6"/>
        <v>0</v>
      </c>
      <c r="F29" s="507">
        <f t="shared" si="6"/>
        <v>0</v>
      </c>
      <c r="G29" s="507">
        <f t="shared" si="6"/>
        <v>0</v>
      </c>
      <c r="H29" s="507">
        <f t="shared" si="6"/>
        <v>0</v>
      </c>
      <c r="I29" s="507">
        <f t="shared" si="6"/>
        <v>0</v>
      </c>
      <c r="J29" s="507">
        <f t="shared" si="6"/>
        <v>0</v>
      </c>
      <c r="K29" s="507">
        <f t="shared" si="6"/>
        <v>0</v>
      </c>
      <c r="L29" s="507">
        <f t="shared" si="6"/>
        <v>0</v>
      </c>
      <c r="M29" s="507">
        <f t="shared" si="6"/>
        <v>0</v>
      </c>
      <c r="N29" s="507">
        <f t="shared" si="6"/>
        <v>0</v>
      </c>
      <c r="O29" s="507">
        <f t="shared" si="6"/>
        <v>0</v>
      </c>
      <c r="P29" s="507">
        <f t="shared" si="6"/>
        <v>0</v>
      </c>
      <c r="Q29" s="507">
        <f t="shared" si="6"/>
        <v>0</v>
      </c>
      <c r="R29" s="507">
        <f t="shared" si="6"/>
        <v>0</v>
      </c>
      <c r="S29" s="507">
        <f t="shared" si="6"/>
        <v>0</v>
      </c>
      <c r="T29" s="507">
        <f t="shared" si="6"/>
        <v>0</v>
      </c>
      <c r="U29" s="507">
        <f t="shared" si="6"/>
        <v>0</v>
      </c>
      <c r="V29" s="507">
        <f t="shared" si="6"/>
        <v>0</v>
      </c>
      <c r="W29" s="507">
        <f t="shared" si="6"/>
        <v>0</v>
      </c>
      <c r="X29" s="507">
        <f t="shared" si="6"/>
        <v>0</v>
      </c>
      <c r="Y29" s="507">
        <f t="shared" si="6"/>
        <v>0</v>
      </c>
      <c r="Z29" s="507">
        <f t="shared" si="6"/>
        <v>0</v>
      </c>
      <c r="AA29" s="507">
        <f t="shared" si="6"/>
        <v>0</v>
      </c>
      <c r="AB29" s="507">
        <f t="shared" si="6"/>
        <v>0</v>
      </c>
      <c r="AC29" s="507">
        <f t="shared" si="6"/>
        <v>0</v>
      </c>
      <c r="AD29" s="507">
        <f t="shared" si="6"/>
        <v>23597000</v>
      </c>
    </row>
    <row r="30" spans="1:30" s="64" customFormat="1" ht="18" customHeight="1">
      <c r="A30" s="214" t="s">
        <v>274</v>
      </c>
      <c r="B30" s="476" t="s">
        <v>275</v>
      </c>
      <c r="C30" s="513">
        <f>+C31+C32</f>
        <v>19400000</v>
      </c>
      <c r="D30" s="513">
        <f>+D31+D32</f>
        <v>0</v>
      </c>
      <c r="E30" s="513">
        <f>+E31+E32</f>
        <v>0</v>
      </c>
      <c r="F30" s="513">
        <f>+F31+F32</f>
        <v>0</v>
      </c>
      <c r="G30" s="513"/>
      <c r="H30" s="513">
        <f t="shared" ref="H30:M30" si="7">+H31+H32</f>
        <v>0</v>
      </c>
      <c r="I30" s="513">
        <f t="shared" si="7"/>
        <v>0</v>
      </c>
      <c r="J30" s="513">
        <f t="shared" si="7"/>
        <v>0</v>
      </c>
      <c r="K30" s="513">
        <f t="shared" si="7"/>
        <v>0</v>
      </c>
      <c r="L30" s="513">
        <f t="shared" si="7"/>
        <v>0</v>
      </c>
      <c r="M30" s="513">
        <f t="shared" si="7"/>
        <v>0</v>
      </c>
      <c r="N30" s="513"/>
      <c r="O30" s="513">
        <f>+O31+O32</f>
        <v>0</v>
      </c>
      <c r="P30" s="513"/>
      <c r="Q30" s="513">
        <f>+Q31+Q32</f>
        <v>0</v>
      </c>
      <c r="R30" s="513">
        <f>+R31+R32</f>
        <v>0</v>
      </c>
      <c r="S30" s="513"/>
      <c r="T30" s="513"/>
      <c r="U30" s="513"/>
      <c r="V30" s="513">
        <f>+V31+V32</f>
        <v>0</v>
      </c>
      <c r="W30" s="513"/>
      <c r="X30" s="513"/>
      <c r="Y30" s="513">
        <f>+Y31+Y32</f>
        <v>0</v>
      </c>
      <c r="Z30" s="513"/>
      <c r="AA30" s="513">
        <f>+AA31+AA32</f>
        <v>0</v>
      </c>
      <c r="AB30" s="513">
        <f>+AB31+AB32</f>
        <v>0</v>
      </c>
      <c r="AC30" s="513">
        <f>+AC31+AC32</f>
        <v>0</v>
      </c>
      <c r="AD30" s="513">
        <v>19400000</v>
      </c>
    </row>
    <row r="31" spans="1:30" s="64" customFormat="1" ht="18" customHeight="1">
      <c r="A31" s="215" t="s">
        <v>276</v>
      </c>
      <c r="B31" s="477" t="s">
        <v>277</v>
      </c>
      <c r="C31" s="508">
        <f>SUM(D31:AD31)</f>
        <v>4400000</v>
      </c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>
        <v>4400000</v>
      </c>
    </row>
    <row r="32" spans="1:30" s="64" customFormat="1" ht="18" customHeight="1">
      <c r="A32" s="215" t="s">
        <v>278</v>
      </c>
      <c r="B32" s="477" t="s">
        <v>279</v>
      </c>
      <c r="C32" s="508">
        <f>SUM(D32:AD32)</f>
        <v>15000000</v>
      </c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>
        <v>15000000</v>
      </c>
    </row>
    <row r="33" spans="1:30" s="64" customFormat="1" ht="18" customHeight="1">
      <c r="A33" s="215" t="s">
        <v>280</v>
      </c>
      <c r="B33" s="477" t="s">
        <v>281</v>
      </c>
      <c r="C33" s="508">
        <f>SUM(D33:AD33)</f>
        <v>4000000</v>
      </c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>
        <v>4000000</v>
      </c>
    </row>
    <row r="34" spans="1:30" s="64" customFormat="1" ht="18" customHeight="1">
      <c r="A34" s="215" t="s">
        <v>282</v>
      </c>
      <c r="B34" s="477" t="s">
        <v>283</v>
      </c>
      <c r="C34" s="508">
        <f>SUM(D34:AD34)</f>
        <v>0</v>
      </c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09"/>
      <c r="AD34" s="509"/>
    </row>
    <row r="35" spans="1:30" s="64" customFormat="1" ht="18" customHeight="1" thickBot="1">
      <c r="A35" s="216" t="s">
        <v>284</v>
      </c>
      <c r="B35" s="478" t="s">
        <v>285</v>
      </c>
      <c r="C35" s="508">
        <f>SUM(D35:AD35)</f>
        <v>197000</v>
      </c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>
        <v>197000</v>
      </c>
    </row>
    <row r="36" spans="1:30" s="64" customFormat="1" ht="21.95" customHeight="1" thickBot="1">
      <c r="A36" s="12" t="s">
        <v>20</v>
      </c>
      <c r="B36" s="480" t="s">
        <v>286</v>
      </c>
      <c r="C36" s="507">
        <f>SUM(C37:C46)</f>
        <v>13212602</v>
      </c>
      <c r="D36" s="507">
        <f t="shared" ref="D36:Z36" si="8">SUM(D37:D46)</f>
        <v>5000</v>
      </c>
      <c r="E36" s="507">
        <f t="shared" si="8"/>
        <v>444500</v>
      </c>
      <c r="F36" s="507">
        <f t="shared" si="8"/>
        <v>506735</v>
      </c>
      <c r="G36" s="507">
        <f t="shared" si="8"/>
        <v>3137266</v>
      </c>
      <c r="H36" s="507">
        <f t="shared" si="8"/>
        <v>0</v>
      </c>
      <c r="I36" s="507">
        <f t="shared" si="8"/>
        <v>0</v>
      </c>
      <c r="J36" s="507">
        <f t="shared" si="8"/>
        <v>254000</v>
      </c>
      <c r="K36" s="507">
        <f t="shared" si="8"/>
        <v>0</v>
      </c>
      <c r="L36" s="507">
        <f t="shared" si="8"/>
        <v>0</v>
      </c>
      <c r="M36" s="507">
        <f t="shared" si="8"/>
        <v>540906</v>
      </c>
      <c r="N36" s="507">
        <f t="shared" si="8"/>
        <v>0</v>
      </c>
      <c r="O36" s="507">
        <f t="shared" si="8"/>
        <v>762703</v>
      </c>
      <c r="P36" s="507">
        <f t="shared" si="8"/>
        <v>0</v>
      </c>
      <c r="Q36" s="507">
        <f t="shared" si="8"/>
        <v>180000</v>
      </c>
      <c r="R36" s="507">
        <f t="shared" si="8"/>
        <v>0</v>
      </c>
      <c r="S36" s="507">
        <f t="shared" si="8"/>
        <v>0</v>
      </c>
      <c r="T36" s="507">
        <f t="shared" si="8"/>
        <v>0</v>
      </c>
      <c r="U36" s="507">
        <f t="shared" si="8"/>
        <v>0</v>
      </c>
      <c r="V36" s="507">
        <f t="shared" si="8"/>
        <v>493000</v>
      </c>
      <c r="W36" s="507">
        <f t="shared" si="8"/>
        <v>310982</v>
      </c>
      <c r="X36" s="507">
        <f t="shared" si="8"/>
        <v>3943220</v>
      </c>
      <c r="Y36" s="507">
        <f t="shared" si="8"/>
        <v>729742</v>
      </c>
      <c r="Z36" s="507">
        <f t="shared" si="8"/>
        <v>1904548</v>
      </c>
      <c r="AA36" s="507">
        <f>SUM(AA37:AA46)</f>
        <v>0</v>
      </c>
      <c r="AB36" s="507">
        <f>SUM(AB37:AB46)</f>
        <v>0</v>
      </c>
      <c r="AC36" s="507">
        <f>SUM(AC37:AC46)</f>
        <v>0</v>
      </c>
      <c r="AD36" s="434"/>
    </row>
    <row r="37" spans="1:30" s="64" customFormat="1" ht="18" customHeight="1">
      <c r="A37" s="214" t="s">
        <v>86</v>
      </c>
      <c r="B37" s="476" t="s">
        <v>287</v>
      </c>
      <c r="C37" s="508">
        <f t="shared" ref="C37:C46" si="9">SUM(D37:AD37)</f>
        <v>300000</v>
      </c>
      <c r="D37" s="508"/>
      <c r="E37" s="508"/>
      <c r="F37" s="508"/>
      <c r="G37" s="508"/>
      <c r="H37" s="508"/>
      <c r="I37" s="508"/>
      <c r="J37" s="508"/>
      <c r="K37" s="508"/>
      <c r="L37" s="508"/>
      <c r="M37" s="508">
        <v>300000</v>
      </c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8"/>
      <c r="AC37" s="508"/>
      <c r="AD37" s="435"/>
    </row>
    <row r="38" spans="1:30" s="64" customFormat="1" ht="18" customHeight="1">
      <c r="A38" s="215" t="s">
        <v>87</v>
      </c>
      <c r="B38" s="477" t="s">
        <v>288</v>
      </c>
      <c r="C38" s="508">
        <f t="shared" si="9"/>
        <v>2569776</v>
      </c>
      <c r="D38" s="509"/>
      <c r="E38" s="509">
        <v>350000</v>
      </c>
      <c r="F38" s="509"/>
      <c r="G38" s="509">
        <v>1447336</v>
      </c>
      <c r="H38" s="509"/>
      <c r="I38" s="509"/>
      <c r="J38" s="509">
        <v>200000</v>
      </c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>
        <v>100000</v>
      </c>
      <c r="W38" s="509"/>
      <c r="X38" s="509"/>
      <c r="Y38" s="509"/>
      <c r="Z38" s="509">
        <v>472440</v>
      </c>
      <c r="AA38" s="509"/>
      <c r="AB38" s="509"/>
      <c r="AC38" s="509"/>
      <c r="AD38" s="444"/>
    </row>
    <row r="39" spans="1:30" s="64" customFormat="1" ht="18" customHeight="1">
      <c r="A39" s="215" t="s">
        <v>88</v>
      </c>
      <c r="B39" s="477" t="s">
        <v>289</v>
      </c>
      <c r="C39" s="508">
        <f t="shared" si="9"/>
        <v>1671762</v>
      </c>
      <c r="D39" s="509"/>
      <c r="E39" s="509"/>
      <c r="F39" s="509">
        <v>290343</v>
      </c>
      <c r="G39" s="509">
        <v>245000</v>
      </c>
      <c r="H39" s="509"/>
      <c r="I39" s="509"/>
      <c r="J39" s="509"/>
      <c r="K39" s="509"/>
      <c r="L39" s="509"/>
      <c r="M39" s="509"/>
      <c r="N39" s="509"/>
      <c r="O39" s="509">
        <v>109215</v>
      </c>
      <c r="P39" s="509"/>
      <c r="Q39" s="509"/>
      <c r="R39" s="509"/>
      <c r="S39" s="509"/>
      <c r="T39" s="509"/>
      <c r="U39" s="509"/>
      <c r="V39" s="509"/>
      <c r="W39" s="509"/>
      <c r="X39" s="509"/>
      <c r="Y39" s="509"/>
      <c r="Z39" s="509">
        <v>1027204</v>
      </c>
      <c r="AA39" s="509"/>
      <c r="AB39" s="509"/>
      <c r="AC39" s="509"/>
      <c r="AD39" s="444"/>
    </row>
    <row r="40" spans="1:30" s="64" customFormat="1" ht="18" customHeight="1">
      <c r="A40" s="215" t="s">
        <v>169</v>
      </c>
      <c r="B40" s="477" t="s">
        <v>290</v>
      </c>
      <c r="C40" s="508">
        <f t="shared" si="9"/>
        <v>2519800</v>
      </c>
      <c r="D40" s="509"/>
      <c r="E40" s="509"/>
      <c r="F40" s="509">
        <v>138000</v>
      </c>
      <c r="G40" s="509">
        <v>988000</v>
      </c>
      <c r="H40" s="509"/>
      <c r="I40" s="509"/>
      <c r="J40" s="509"/>
      <c r="K40" s="509"/>
      <c r="L40" s="509"/>
      <c r="M40" s="509">
        <v>223800</v>
      </c>
      <c r="N40" s="509"/>
      <c r="O40" s="509">
        <v>624000</v>
      </c>
      <c r="P40" s="509"/>
      <c r="Q40" s="509">
        <v>180000</v>
      </c>
      <c r="R40" s="509"/>
      <c r="S40" s="509"/>
      <c r="T40" s="509"/>
      <c r="U40" s="509"/>
      <c r="V40" s="509">
        <v>366000</v>
      </c>
      <c r="W40" s="509"/>
      <c r="X40" s="509"/>
      <c r="Y40" s="509"/>
      <c r="Z40" s="509"/>
      <c r="AA40" s="509"/>
      <c r="AB40" s="509"/>
      <c r="AC40" s="509"/>
      <c r="AD40" s="444"/>
    </row>
    <row r="41" spans="1:30" s="64" customFormat="1" ht="18" customHeight="1">
      <c r="A41" s="215" t="s">
        <v>170</v>
      </c>
      <c r="B41" s="477" t="s">
        <v>291</v>
      </c>
      <c r="C41" s="508">
        <f t="shared" si="9"/>
        <v>3924366</v>
      </c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>
        <v>244868</v>
      </c>
      <c r="X41" s="509">
        <v>3104898</v>
      </c>
      <c r="Y41" s="509">
        <v>574600</v>
      </c>
      <c r="Z41" s="509"/>
      <c r="AA41" s="509"/>
      <c r="AB41" s="509"/>
      <c r="AC41" s="509"/>
      <c r="AD41" s="444"/>
    </row>
    <row r="42" spans="1:30" s="64" customFormat="1" ht="18" customHeight="1">
      <c r="A42" s="215" t="s">
        <v>171</v>
      </c>
      <c r="B42" s="477" t="s">
        <v>292</v>
      </c>
      <c r="C42" s="508">
        <f t="shared" si="9"/>
        <v>2221898</v>
      </c>
      <c r="D42" s="509"/>
      <c r="E42" s="509">
        <v>94500</v>
      </c>
      <c r="F42" s="509">
        <v>78392</v>
      </c>
      <c r="G42" s="509">
        <v>456930</v>
      </c>
      <c r="H42" s="509"/>
      <c r="I42" s="509"/>
      <c r="J42" s="509">
        <v>54000</v>
      </c>
      <c r="K42" s="509"/>
      <c r="L42" s="509"/>
      <c r="M42" s="509">
        <v>17106</v>
      </c>
      <c r="N42" s="509"/>
      <c r="O42" s="509">
        <v>29488</v>
      </c>
      <c r="P42" s="509"/>
      <c r="Q42" s="509"/>
      <c r="R42" s="509"/>
      <c r="S42" s="509"/>
      <c r="T42" s="509"/>
      <c r="U42" s="509"/>
      <c r="V42" s="509">
        <v>27000</v>
      </c>
      <c r="W42" s="509">
        <v>66114</v>
      </c>
      <c r="X42" s="509">
        <v>838322</v>
      </c>
      <c r="Y42" s="509">
        <v>155142</v>
      </c>
      <c r="Z42" s="509">
        <v>404904</v>
      </c>
      <c r="AA42" s="509"/>
      <c r="AB42" s="509"/>
      <c r="AC42" s="509"/>
      <c r="AD42" s="444"/>
    </row>
    <row r="43" spans="1:30" s="64" customFormat="1" ht="18" customHeight="1">
      <c r="A43" s="215" t="s">
        <v>172</v>
      </c>
      <c r="B43" s="477" t="s">
        <v>293</v>
      </c>
      <c r="C43" s="508">
        <f t="shared" si="9"/>
        <v>0</v>
      </c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09"/>
      <c r="AA43" s="509"/>
      <c r="AB43" s="509"/>
      <c r="AC43" s="509"/>
      <c r="AD43" s="444"/>
    </row>
    <row r="44" spans="1:30" s="64" customFormat="1" ht="18" customHeight="1">
      <c r="A44" s="215" t="s">
        <v>173</v>
      </c>
      <c r="B44" s="477" t="s">
        <v>294</v>
      </c>
      <c r="C44" s="508">
        <f t="shared" si="9"/>
        <v>5000</v>
      </c>
      <c r="D44" s="509">
        <v>5000</v>
      </c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444"/>
    </row>
    <row r="45" spans="1:30" s="64" customFormat="1" ht="18" customHeight="1">
      <c r="A45" s="215" t="s">
        <v>295</v>
      </c>
      <c r="B45" s="477" t="s">
        <v>296</v>
      </c>
      <c r="C45" s="508">
        <f t="shared" si="9"/>
        <v>0</v>
      </c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444"/>
    </row>
    <row r="46" spans="1:30" s="64" customFormat="1" ht="18" customHeight="1" thickBot="1">
      <c r="A46" s="216" t="s">
        <v>297</v>
      </c>
      <c r="B46" s="478" t="s">
        <v>298</v>
      </c>
      <c r="C46" s="508">
        <f t="shared" si="9"/>
        <v>0</v>
      </c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445"/>
    </row>
    <row r="47" spans="1:30" s="64" customFormat="1" ht="21.95" customHeight="1" thickBot="1">
      <c r="A47" s="12" t="s">
        <v>21</v>
      </c>
      <c r="B47" s="480" t="s">
        <v>299</v>
      </c>
      <c r="C47" s="507">
        <f>SUM(C48:C52)</f>
        <v>0</v>
      </c>
      <c r="D47" s="507">
        <f>SUM(D48:D52)</f>
        <v>0</v>
      </c>
      <c r="E47" s="507">
        <f>SUM(E48:E52)</f>
        <v>0</v>
      </c>
      <c r="F47" s="507">
        <f>SUM(F48:F52)</f>
        <v>0</v>
      </c>
      <c r="G47" s="507"/>
      <c r="H47" s="507">
        <f t="shared" ref="H47:M47" si="10">SUM(H48:H52)</f>
        <v>0</v>
      </c>
      <c r="I47" s="507">
        <f t="shared" si="10"/>
        <v>0</v>
      </c>
      <c r="J47" s="507">
        <f t="shared" si="10"/>
        <v>0</v>
      </c>
      <c r="K47" s="507">
        <f t="shared" si="10"/>
        <v>0</v>
      </c>
      <c r="L47" s="507">
        <f t="shared" si="10"/>
        <v>0</v>
      </c>
      <c r="M47" s="507">
        <f t="shared" si="10"/>
        <v>0</v>
      </c>
      <c r="N47" s="507"/>
      <c r="O47" s="507">
        <f>SUM(O48:O52)</f>
        <v>0</v>
      </c>
      <c r="P47" s="507"/>
      <c r="Q47" s="507">
        <f>SUM(Q48:Q52)</f>
        <v>0</v>
      </c>
      <c r="R47" s="507">
        <f>SUM(R48:R52)</f>
        <v>0</v>
      </c>
      <c r="S47" s="507"/>
      <c r="T47" s="507"/>
      <c r="U47" s="507"/>
      <c r="V47" s="507">
        <f>SUM(V48:V52)</f>
        <v>0</v>
      </c>
      <c r="W47" s="507"/>
      <c r="X47" s="507"/>
      <c r="Y47" s="507">
        <f>SUM(Y48:Y52)</f>
        <v>0</v>
      </c>
      <c r="Z47" s="507"/>
      <c r="AA47" s="507">
        <f>SUM(AA48:AA52)</f>
        <v>0</v>
      </c>
      <c r="AB47" s="507">
        <f>SUM(AB48:AB52)</f>
        <v>0</v>
      </c>
      <c r="AC47" s="507">
        <f>SUM(AC48:AC52)</f>
        <v>0</v>
      </c>
      <c r="AD47" s="434"/>
    </row>
    <row r="48" spans="1:30" s="64" customFormat="1" ht="18" customHeight="1">
      <c r="A48" s="214" t="s">
        <v>89</v>
      </c>
      <c r="B48" s="476" t="s">
        <v>300</v>
      </c>
      <c r="C48" s="508">
        <f>SUM(D48:AD48)</f>
        <v>0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435"/>
    </row>
    <row r="49" spans="1:30" s="64" customFormat="1" ht="18" customHeight="1">
      <c r="A49" s="215" t="s">
        <v>90</v>
      </c>
      <c r="B49" s="477" t="s">
        <v>301</v>
      </c>
      <c r="C49" s="508">
        <f>SUM(D49:AD49)</f>
        <v>0</v>
      </c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444"/>
    </row>
    <row r="50" spans="1:30" s="64" customFormat="1" ht="18" customHeight="1">
      <c r="A50" s="215" t="s">
        <v>302</v>
      </c>
      <c r="B50" s="477" t="s">
        <v>303</v>
      </c>
      <c r="C50" s="508">
        <f>SUM(D50:AD50)</f>
        <v>0</v>
      </c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09"/>
      <c r="T50" s="509"/>
      <c r="U50" s="509"/>
      <c r="V50" s="509"/>
      <c r="W50" s="509"/>
      <c r="X50" s="509"/>
      <c r="Y50" s="509"/>
      <c r="Z50" s="509"/>
      <c r="AA50" s="509"/>
      <c r="AB50" s="509"/>
      <c r="AC50" s="509"/>
      <c r="AD50" s="444"/>
    </row>
    <row r="51" spans="1:30" s="64" customFormat="1" ht="18" customHeight="1">
      <c r="A51" s="215" t="s">
        <v>304</v>
      </c>
      <c r="B51" s="477" t="s">
        <v>305</v>
      </c>
      <c r="C51" s="508">
        <f>SUM(D51:AD51)</f>
        <v>0</v>
      </c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444"/>
    </row>
    <row r="52" spans="1:30" s="64" customFormat="1" ht="18" customHeight="1" thickBot="1">
      <c r="A52" s="216" t="s">
        <v>306</v>
      </c>
      <c r="B52" s="478" t="s">
        <v>307</v>
      </c>
      <c r="C52" s="508">
        <f>SUM(D52:AD52)</f>
        <v>0</v>
      </c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445"/>
    </row>
    <row r="53" spans="1:30" s="64" customFormat="1" ht="21.95" customHeight="1" thickBot="1">
      <c r="A53" s="12" t="s">
        <v>174</v>
      </c>
      <c r="B53" s="480" t="s">
        <v>308</v>
      </c>
      <c r="C53" s="507">
        <f>SUM(C54:C56)</f>
        <v>240000</v>
      </c>
      <c r="D53" s="507">
        <f>SUM(D54:D56)</f>
        <v>0</v>
      </c>
      <c r="E53" s="507">
        <f>SUM(E54:E56)</f>
        <v>0</v>
      </c>
      <c r="F53" s="507">
        <f>SUM(F54:F56)</f>
        <v>0</v>
      </c>
      <c r="G53" s="507"/>
      <c r="H53" s="507">
        <f t="shared" ref="H53:M53" si="11">SUM(H54:H56)</f>
        <v>0</v>
      </c>
      <c r="I53" s="507">
        <f t="shared" si="11"/>
        <v>0</v>
      </c>
      <c r="J53" s="507">
        <f t="shared" si="11"/>
        <v>0</v>
      </c>
      <c r="K53" s="507">
        <f t="shared" si="11"/>
        <v>0</v>
      </c>
      <c r="L53" s="507">
        <f t="shared" si="11"/>
        <v>0</v>
      </c>
      <c r="M53" s="507">
        <f t="shared" si="11"/>
        <v>0</v>
      </c>
      <c r="N53" s="507"/>
      <c r="O53" s="507">
        <f>SUM(O54:O56)</f>
        <v>240000</v>
      </c>
      <c r="P53" s="507"/>
      <c r="Q53" s="507">
        <f>SUM(Q54:Q56)</f>
        <v>0</v>
      </c>
      <c r="R53" s="507">
        <f>SUM(R54:R56)</f>
        <v>0</v>
      </c>
      <c r="S53" s="507"/>
      <c r="T53" s="507"/>
      <c r="U53" s="507"/>
      <c r="V53" s="507">
        <f>SUM(V54:V56)</f>
        <v>0</v>
      </c>
      <c r="W53" s="507"/>
      <c r="X53" s="507"/>
      <c r="Y53" s="507">
        <f>SUM(Y54:Y56)</f>
        <v>0</v>
      </c>
      <c r="Z53" s="507"/>
      <c r="AA53" s="507">
        <f>SUM(AA54:AA56)</f>
        <v>0</v>
      </c>
      <c r="AB53" s="507">
        <f>SUM(AB54:AB56)</f>
        <v>0</v>
      </c>
      <c r="AC53" s="507">
        <f>SUM(AC54:AC56)</f>
        <v>0</v>
      </c>
      <c r="AD53" s="434"/>
    </row>
    <row r="54" spans="1:30" s="64" customFormat="1" ht="18" customHeight="1">
      <c r="A54" s="214" t="s">
        <v>91</v>
      </c>
      <c r="B54" s="476" t="s">
        <v>309</v>
      </c>
      <c r="C54" s="508">
        <f>SUM(D54:AD54)</f>
        <v>0</v>
      </c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435"/>
    </row>
    <row r="55" spans="1:30" s="64" customFormat="1" ht="18" customHeight="1">
      <c r="A55" s="215" t="s">
        <v>92</v>
      </c>
      <c r="B55" s="477" t="s">
        <v>310</v>
      </c>
      <c r="C55" s="508">
        <f>SUM(D55:AD55)</f>
        <v>0</v>
      </c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444"/>
    </row>
    <row r="56" spans="1:30" s="64" customFormat="1" ht="18" customHeight="1">
      <c r="A56" s="215" t="s">
        <v>311</v>
      </c>
      <c r="B56" s="477" t="s">
        <v>312</v>
      </c>
      <c r="C56" s="508">
        <f>SUM(D56:AD56)</f>
        <v>240000</v>
      </c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>
        <v>240000</v>
      </c>
      <c r="P56" s="509"/>
      <c r="Q56" s="509"/>
      <c r="R56" s="509"/>
      <c r="S56" s="509"/>
      <c r="T56" s="509"/>
      <c r="U56" s="509"/>
      <c r="V56" s="509"/>
      <c r="W56" s="509"/>
      <c r="X56" s="509"/>
      <c r="Y56" s="509"/>
      <c r="Z56" s="509"/>
      <c r="AA56" s="509"/>
      <c r="AB56" s="509"/>
      <c r="AC56" s="509"/>
      <c r="AD56" s="444"/>
    </row>
    <row r="57" spans="1:30" s="64" customFormat="1" ht="18" customHeight="1" thickBot="1">
      <c r="A57" s="216" t="s">
        <v>313</v>
      </c>
      <c r="B57" s="478" t="s">
        <v>314</v>
      </c>
      <c r="C57" s="508">
        <f>SUM(D57:AD57)</f>
        <v>0</v>
      </c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445"/>
    </row>
    <row r="58" spans="1:30" s="64" customFormat="1" ht="21.95" customHeight="1" thickBot="1">
      <c r="A58" s="12" t="s">
        <v>23</v>
      </c>
      <c r="B58" s="479" t="s">
        <v>315</v>
      </c>
      <c r="C58" s="507">
        <f>SUM(C59:C61)</f>
        <v>0</v>
      </c>
      <c r="D58" s="507">
        <f>SUM(D59:D61)</f>
        <v>0</v>
      </c>
      <c r="E58" s="507">
        <f>SUM(E59:E61)</f>
        <v>0</v>
      </c>
      <c r="F58" s="507">
        <f>SUM(F59:F61)</f>
        <v>0</v>
      </c>
      <c r="G58" s="507"/>
      <c r="H58" s="507">
        <f t="shared" ref="H58:M58" si="12">SUM(H59:H61)</f>
        <v>0</v>
      </c>
      <c r="I58" s="507">
        <f t="shared" si="12"/>
        <v>0</v>
      </c>
      <c r="J58" s="507">
        <f t="shared" si="12"/>
        <v>0</v>
      </c>
      <c r="K58" s="507">
        <f t="shared" si="12"/>
        <v>0</v>
      </c>
      <c r="L58" s="507">
        <f t="shared" si="12"/>
        <v>0</v>
      </c>
      <c r="M58" s="507">
        <f t="shared" si="12"/>
        <v>0</v>
      </c>
      <c r="N58" s="507"/>
      <c r="O58" s="507">
        <f>SUM(O59:O61)</f>
        <v>0</v>
      </c>
      <c r="P58" s="507"/>
      <c r="Q58" s="507">
        <f>SUM(Q59:Q61)</f>
        <v>0</v>
      </c>
      <c r="R58" s="507">
        <f>SUM(R59:R61)</f>
        <v>0</v>
      </c>
      <c r="S58" s="507"/>
      <c r="T58" s="507"/>
      <c r="U58" s="507"/>
      <c r="V58" s="507">
        <f>SUM(V59:V61)</f>
        <v>0</v>
      </c>
      <c r="W58" s="507"/>
      <c r="X58" s="507"/>
      <c r="Y58" s="507">
        <f>SUM(Y59:Y61)</f>
        <v>0</v>
      </c>
      <c r="Z58" s="507"/>
      <c r="AA58" s="507">
        <f>SUM(AA59:AA61)</f>
        <v>0</v>
      </c>
      <c r="AB58" s="507">
        <f>SUM(AB59:AB61)</f>
        <v>0</v>
      </c>
      <c r="AC58" s="507">
        <f>SUM(AC59:AC61)</f>
        <v>0</v>
      </c>
      <c r="AD58" s="434"/>
    </row>
    <row r="59" spans="1:30" s="64" customFormat="1" ht="18" customHeight="1">
      <c r="A59" s="214" t="s">
        <v>175</v>
      </c>
      <c r="B59" s="476" t="s">
        <v>316</v>
      </c>
      <c r="C59" s="508">
        <f>SUM(D59:AD59)</f>
        <v>0</v>
      </c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444"/>
    </row>
    <row r="60" spans="1:30" s="64" customFormat="1" ht="18" customHeight="1">
      <c r="A60" s="215" t="s">
        <v>176</v>
      </c>
      <c r="B60" s="477" t="s">
        <v>317</v>
      </c>
      <c r="C60" s="508">
        <f>SUM(D60:AD60)</f>
        <v>0</v>
      </c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09"/>
      <c r="W60" s="509"/>
      <c r="X60" s="509"/>
      <c r="Y60" s="509"/>
      <c r="Z60" s="509"/>
      <c r="AA60" s="509"/>
      <c r="AB60" s="509"/>
      <c r="AC60" s="509"/>
      <c r="AD60" s="444"/>
    </row>
    <row r="61" spans="1:30" s="64" customFormat="1" ht="18" customHeight="1">
      <c r="A61" s="215" t="s">
        <v>222</v>
      </c>
      <c r="B61" s="477" t="s">
        <v>318</v>
      </c>
      <c r="C61" s="508">
        <f>SUM(D61:AD61)</f>
        <v>0</v>
      </c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444"/>
    </row>
    <row r="62" spans="1:30" s="64" customFormat="1" ht="18" customHeight="1" thickBot="1">
      <c r="A62" s="216" t="s">
        <v>319</v>
      </c>
      <c r="B62" s="478" t="s">
        <v>320</v>
      </c>
      <c r="C62" s="508">
        <f>SUM(D62:AD62)</f>
        <v>0</v>
      </c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444"/>
    </row>
    <row r="63" spans="1:30" s="64" customFormat="1" ht="27" customHeight="1" thickBot="1">
      <c r="A63" s="12" t="s">
        <v>24</v>
      </c>
      <c r="B63" s="480" t="s">
        <v>321</v>
      </c>
      <c r="C63" s="507">
        <f>+C8+C15+C22+C29+C36+C47+C53+C58</f>
        <v>111848971</v>
      </c>
      <c r="D63" s="507">
        <f t="shared" ref="D63:AD63" si="13">+D8+D15+D22+D29+D36+D47+D53+D58</f>
        <v>5000</v>
      </c>
      <c r="E63" s="507">
        <f t="shared" si="13"/>
        <v>444500</v>
      </c>
      <c r="F63" s="507">
        <f t="shared" si="13"/>
        <v>506735</v>
      </c>
      <c r="G63" s="507">
        <f t="shared" si="13"/>
        <v>3137266</v>
      </c>
      <c r="H63" s="507">
        <f t="shared" si="13"/>
        <v>0</v>
      </c>
      <c r="I63" s="507">
        <f t="shared" si="13"/>
        <v>71790969</v>
      </c>
      <c r="J63" s="507">
        <f t="shared" si="13"/>
        <v>254000</v>
      </c>
      <c r="K63" s="507">
        <f t="shared" si="13"/>
        <v>0</v>
      </c>
      <c r="L63" s="507">
        <f t="shared" si="13"/>
        <v>0</v>
      </c>
      <c r="M63" s="507">
        <f t="shared" si="13"/>
        <v>540906</v>
      </c>
      <c r="N63" s="507">
        <f t="shared" si="13"/>
        <v>0</v>
      </c>
      <c r="O63" s="507">
        <f t="shared" si="13"/>
        <v>1002703</v>
      </c>
      <c r="P63" s="507">
        <f t="shared" si="13"/>
        <v>0</v>
      </c>
      <c r="Q63" s="507">
        <f t="shared" si="13"/>
        <v>180000</v>
      </c>
      <c r="R63" s="507">
        <f t="shared" si="13"/>
        <v>2900400</v>
      </c>
      <c r="S63" s="507">
        <f t="shared" si="13"/>
        <v>108000</v>
      </c>
      <c r="T63" s="507">
        <f t="shared" si="13"/>
        <v>0</v>
      </c>
      <c r="U63" s="507">
        <f t="shared" si="13"/>
        <v>0</v>
      </c>
      <c r="V63" s="507">
        <f t="shared" si="13"/>
        <v>493000</v>
      </c>
      <c r="W63" s="507">
        <f t="shared" si="13"/>
        <v>310982</v>
      </c>
      <c r="X63" s="507">
        <f t="shared" si="13"/>
        <v>3943220</v>
      </c>
      <c r="Y63" s="507">
        <f t="shared" si="13"/>
        <v>729742</v>
      </c>
      <c r="Z63" s="507">
        <f t="shared" si="13"/>
        <v>1904548</v>
      </c>
      <c r="AA63" s="507">
        <f t="shared" si="13"/>
        <v>0</v>
      </c>
      <c r="AB63" s="507">
        <f t="shared" si="13"/>
        <v>0</v>
      </c>
      <c r="AC63" s="507">
        <f t="shared" si="13"/>
        <v>0</v>
      </c>
      <c r="AD63" s="434">
        <f t="shared" si="13"/>
        <v>23597000</v>
      </c>
    </row>
    <row r="64" spans="1:30" s="64" customFormat="1" ht="30" customHeight="1" thickBot="1">
      <c r="A64" s="217" t="s">
        <v>451</v>
      </c>
      <c r="B64" s="479" t="s">
        <v>323</v>
      </c>
      <c r="C64" s="507">
        <f>SUM(C65:C67)</f>
        <v>0</v>
      </c>
      <c r="D64" s="507">
        <f>SUM(D65:D67)</f>
        <v>0</v>
      </c>
      <c r="E64" s="507">
        <f>SUM(E65:E67)</f>
        <v>0</v>
      </c>
      <c r="F64" s="507">
        <f>SUM(F65:F67)</f>
        <v>0</v>
      </c>
      <c r="G64" s="507"/>
      <c r="H64" s="507">
        <f t="shared" ref="H64:M64" si="14">SUM(H65:H67)</f>
        <v>0</v>
      </c>
      <c r="I64" s="507">
        <f t="shared" si="14"/>
        <v>0</v>
      </c>
      <c r="J64" s="507">
        <f t="shared" si="14"/>
        <v>0</v>
      </c>
      <c r="K64" s="507">
        <f t="shared" si="14"/>
        <v>0</v>
      </c>
      <c r="L64" s="507">
        <f t="shared" si="14"/>
        <v>0</v>
      </c>
      <c r="M64" s="507">
        <f t="shared" si="14"/>
        <v>0</v>
      </c>
      <c r="N64" s="507"/>
      <c r="O64" s="507">
        <f>SUM(O65:O67)</f>
        <v>0</v>
      </c>
      <c r="P64" s="507"/>
      <c r="Q64" s="507">
        <f>SUM(Q65:Q67)</f>
        <v>0</v>
      </c>
      <c r="R64" s="507">
        <f>SUM(R65:R67)</f>
        <v>0</v>
      </c>
      <c r="S64" s="507"/>
      <c r="T64" s="507"/>
      <c r="U64" s="507"/>
      <c r="V64" s="507">
        <f>SUM(V65:V67)</f>
        <v>0</v>
      </c>
      <c r="W64" s="507"/>
      <c r="X64" s="507"/>
      <c r="Y64" s="507">
        <f>SUM(Y65:Y67)</f>
        <v>0</v>
      </c>
      <c r="Z64" s="507"/>
      <c r="AA64" s="507">
        <f>SUM(AA65:AA67)</f>
        <v>0</v>
      </c>
      <c r="AB64" s="507">
        <f>SUM(AB65:AB67)</f>
        <v>0</v>
      </c>
      <c r="AC64" s="507">
        <f>SUM(AC65:AC67)</f>
        <v>0</v>
      </c>
      <c r="AD64" s="434"/>
    </row>
    <row r="65" spans="1:30" s="64" customFormat="1" ht="18" customHeight="1">
      <c r="A65" s="214" t="s">
        <v>324</v>
      </c>
      <c r="B65" s="476" t="s">
        <v>325</v>
      </c>
      <c r="C65" s="508">
        <f>SUM(D65:AD65)</f>
        <v>0</v>
      </c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444"/>
    </row>
    <row r="66" spans="1:30" s="64" customFormat="1" ht="18" customHeight="1">
      <c r="A66" s="215" t="s">
        <v>326</v>
      </c>
      <c r="B66" s="477" t="s">
        <v>327</v>
      </c>
      <c r="C66" s="508">
        <f>SUM(D66:AD66)</f>
        <v>0</v>
      </c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444"/>
    </row>
    <row r="67" spans="1:30" s="64" customFormat="1" ht="18" customHeight="1" thickBot="1">
      <c r="A67" s="216" t="s">
        <v>328</v>
      </c>
      <c r="B67" s="481" t="s">
        <v>329</v>
      </c>
      <c r="C67" s="508">
        <f>SUM(D67:AD67)</f>
        <v>0</v>
      </c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444"/>
    </row>
    <row r="68" spans="1:30" s="64" customFormat="1" ht="21.95" customHeight="1" thickBot="1">
      <c r="A68" s="217" t="s">
        <v>330</v>
      </c>
      <c r="B68" s="479" t="s">
        <v>331</v>
      </c>
      <c r="C68" s="507">
        <f>SUM(C69:C72)</f>
        <v>0</v>
      </c>
      <c r="D68" s="507">
        <f>SUM(D69:D72)</f>
        <v>0</v>
      </c>
      <c r="E68" s="507">
        <f>SUM(E69:E72)</f>
        <v>0</v>
      </c>
      <c r="F68" s="507">
        <f>SUM(F69:F72)</f>
        <v>0</v>
      </c>
      <c r="G68" s="507"/>
      <c r="H68" s="507">
        <f t="shared" ref="H68:M68" si="15">SUM(H69:H72)</f>
        <v>0</v>
      </c>
      <c r="I68" s="507">
        <f t="shared" si="15"/>
        <v>0</v>
      </c>
      <c r="J68" s="507">
        <f t="shared" si="15"/>
        <v>0</v>
      </c>
      <c r="K68" s="507">
        <f t="shared" si="15"/>
        <v>0</v>
      </c>
      <c r="L68" s="507">
        <f t="shared" si="15"/>
        <v>0</v>
      </c>
      <c r="M68" s="507">
        <f t="shared" si="15"/>
        <v>0</v>
      </c>
      <c r="N68" s="507"/>
      <c r="O68" s="507">
        <f>SUM(O69:O72)</f>
        <v>0</v>
      </c>
      <c r="P68" s="507"/>
      <c r="Q68" s="507">
        <f>SUM(Q69:Q72)</f>
        <v>0</v>
      </c>
      <c r="R68" s="507">
        <f>SUM(R69:R72)</f>
        <v>0</v>
      </c>
      <c r="S68" s="507"/>
      <c r="T68" s="507"/>
      <c r="U68" s="507"/>
      <c r="V68" s="507">
        <f>SUM(V69:V72)</f>
        <v>0</v>
      </c>
      <c r="W68" s="507"/>
      <c r="X68" s="507"/>
      <c r="Y68" s="507">
        <f>SUM(Y69:Y72)</f>
        <v>0</v>
      </c>
      <c r="Z68" s="507"/>
      <c r="AA68" s="507">
        <f>SUM(AA69:AA72)</f>
        <v>0</v>
      </c>
      <c r="AB68" s="507">
        <f>SUM(AB69:AB72)</f>
        <v>0</v>
      </c>
      <c r="AC68" s="507">
        <f>SUM(AC69:AC72)</f>
        <v>0</v>
      </c>
      <c r="AD68" s="434"/>
    </row>
    <row r="69" spans="1:30" s="64" customFormat="1" ht="18" customHeight="1">
      <c r="A69" s="214" t="s">
        <v>144</v>
      </c>
      <c r="B69" s="476" t="s">
        <v>332</v>
      </c>
      <c r="C69" s="508">
        <f>SUM(D69:AD69)</f>
        <v>0</v>
      </c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444"/>
    </row>
    <row r="70" spans="1:30" s="64" customFormat="1" ht="18" customHeight="1">
      <c r="A70" s="215" t="s">
        <v>145</v>
      </c>
      <c r="B70" s="477" t="s">
        <v>333</v>
      </c>
      <c r="C70" s="508">
        <f>SUM(D70:AD70)</f>
        <v>0</v>
      </c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09"/>
      <c r="Y70" s="509"/>
      <c r="Z70" s="509"/>
      <c r="AA70" s="509"/>
      <c r="AB70" s="509"/>
      <c r="AC70" s="509"/>
      <c r="AD70" s="444"/>
    </row>
    <row r="71" spans="1:30" s="64" customFormat="1" ht="18" customHeight="1">
      <c r="A71" s="215" t="s">
        <v>334</v>
      </c>
      <c r="B71" s="477" t="s">
        <v>335</v>
      </c>
      <c r="C71" s="508">
        <f>SUM(D71:AD71)</f>
        <v>0</v>
      </c>
      <c r="D71" s="509"/>
      <c r="E71" s="509"/>
      <c r="F71" s="509"/>
      <c r="G71" s="509"/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509"/>
      <c r="V71" s="509"/>
      <c r="W71" s="509"/>
      <c r="X71" s="509"/>
      <c r="Y71" s="509"/>
      <c r="Z71" s="509"/>
      <c r="AA71" s="509"/>
      <c r="AB71" s="509"/>
      <c r="AC71" s="509"/>
      <c r="AD71" s="444"/>
    </row>
    <row r="72" spans="1:30" s="64" customFormat="1" ht="18" customHeight="1" thickBot="1">
      <c r="A72" s="216" t="s">
        <v>336</v>
      </c>
      <c r="B72" s="478" t="s">
        <v>337</v>
      </c>
      <c r="C72" s="508">
        <f>SUM(D72:AD72)</f>
        <v>0</v>
      </c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09"/>
      <c r="P72" s="509"/>
      <c r="Q72" s="509"/>
      <c r="R72" s="509"/>
      <c r="S72" s="509"/>
      <c r="T72" s="509"/>
      <c r="U72" s="509"/>
      <c r="V72" s="509"/>
      <c r="W72" s="509"/>
      <c r="X72" s="509"/>
      <c r="Y72" s="509"/>
      <c r="Z72" s="509"/>
      <c r="AA72" s="509"/>
      <c r="AB72" s="509"/>
      <c r="AC72" s="509"/>
      <c r="AD72" s="444"/>
    </row>
    <row r="73" spans="1:30" s="64" customFormat="1" ht="21.95" customHeight="1" thickBot="1">
      <c r="A73" s="217" t="s">
        <v>338</v>
      </c>
      <c r="B73" s="479" t="s">
        <v>339</v>
      </c>
      <c r="C73" s="507">
        <f>SUM(C74:C75)</f>
        <v>11504645</v>
      </c>
      <c r="D73" s="514">
        <f>SUM(D74:D75)</f>
        <v>0</v>
      </c>
      <c r="E73" s="514">
        <f>SUM(E74:E75)</f>
        <v>0</v>
      </c>
      <c r="F73" s="514">
        <f>SUM(F74:F75)</f>
        <v>0</v>
      </c>
      <c r="G73" s="514"/>
      <c r="H73" s="514">
        <f t="shared" ref="H73:M73" si="16">SUM(H74:H75)</f>
        <v>11504645</v>
      </c>
      <c r="I73" s="514">
        <f t="shared" si="16"/>
        <v>0</v>
      </c>
      <c r="J73" s="514">
        <f t="shared" si="16"/>
        <v>0</v>
      </c>
      <c r="K73" s="514">
        <f t="shared" si="16"/>
        <v>0</v>
      </c>
      <c r="L73" s="514">
        <f t="shared" si="16"/>
        <v>0</v>
      </c>
      <c r="M73" s="514">
        <f t="shared" si="16"/>
        <v>0</v>
      </c>
      <c r="N73" s="514"/>
      <c r="O73" s="514">
        <f>SUM(O74:O75)</f>
        <v>0</v>
      </c>
      <c r="P73" s="514"/>
      <c r="Q73" s="514">
        <f>SUM(Q74:Q75)</f>
        <v>0</v>
      </c>
      <c r="R73" s="514">
        <f>SUM(R74:R75)</f>
        <v>0</v>
      </c>
      <c r="S73" s="514"/>
      <c r="T73" s="514"/>
      <c r="U73" s="514"/>
      <c r="V73" s="514">
        <f>SUM(V74:V75)</f>
        <v>0</v>
      </c>
      <c r="W73" s="514"/>
      <c r="X73" s="514"/>
      <c r="Y73" s="514">
        <f>SUM(Y74:Y75)</f>
        <v>0</v>
      </c>
      <c r="Z73" s="514"/>
      <c r="AA73" s="514">
        <f>SUM(AA74:AA75)</f>
        <v>0</v>
      </c>
      <c r="AB73" s="514">
        <f>SUM(AB74:AB75)</f>
        <v>0</v>
      </c>
      <c r="AC73" s="514">
        <f>SUM(AC74:AC75)</f>
        <v>0</v>
      </c>
      <c r="AD73" s="436"/>
    </row>
    <row r="74" spans="1:30" s="64" customFormat="1" ht="18" customHeight="1">
      <c r="A74" s="214" t="s">
        <v>340</v>
      </c>
      <c r="B74" s="476" t="s">
        <v>341</v>
      </c>
      <c r="C74" s="508">
        <f>SUM(D74:AD74)</f>
        <v>11504645</v>
      </c>
      <c r="D74" s="509"/>
      <c r="E74" s="509"/>
      <c r="F74" s="509"/>
      <c r="G74" s="509"/>
      <c r="H74" s="509">
        <v>11504645</v>
      </c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444"/>
    </row>
    <row r="75" spans="1:30" s="64" customFormat="1" ht="18" customHeight="1" thickBot="1">
      <c r="A75" s="216" t="s">
        <v>342</v>
      </c>
      <c r="B75" s="478" t="s">
        <v>343</v>
      </c>
      <c r="C75" s="508">
        <f>SUM(D75:AD75)</f>
        <v>0</v>
      </c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09"/>
      <c r="U75" s="509"/>
      <c r="V75" s="509"/>
      <c r="W75" s="509"/>
      <c r="X75" s="509"/>
      <c r="Y75" s="509"/>
      <c r="Z75" s="509"/>
      <c r="AA75" s="509"/>
      <c r="AB75" s="509"/>
      <c r="AC75" s="509"/>
      <c r="AD75" s="444"/>
    </row>
    <row r="76" spans="1:30" s="63" customFormat="1" ht="21.95" customHeight="1" thickBot="1">
      <c r="A76" s="217" t="s">
        <v>344</v>
      </c>
      <c r="B76" s="479" t="s">
        <v>345</v>
      </c>
      <c r="C76" s="507">
        <f>SUM(C77:C79)</f>
        <v>0</v>
      </c>
      <c r="D76" s="507">
        <f>SUM(D77:D79)</f>
        <v>0</v>
      </c>
      <c r="E76" s="507">
        <f>SUM(E77:E79)</f>
        <v>0</v>
      </c>
      <c r="F76" s="507">
        <f>SUM(F77:F79)</f>
        <v>0</v>
      </c>
      <c r="G76" s="507"/>
      <c r="H76" s="507">
        <f t="shared" ref="H76:M76" si="17">SUM(H77:H79)</f>
        <v>0</v>
      </c>
      <c r="I76" s="507">
        <f t="shared" si="17"/>
        <v>0</v>
      </c>
      <c r="J76" s="507">
        <f t="shared" si="17"/>
        <v>0</v>
      </c>
      <c r="K76" s="507">
        <f t="shared" si="17"/>
        <v>0</v>
      </c>
      <c r="L76" s="507">
        <f t="shared" si="17"/>
        <v>0</v>
      </c>
      <c r="M76" s="507">
        <f t="shared" si="17"/>
        <v>0</v>
      </c>
      <c r="N76" s="507"/>
      <c r="O76" s="507">
        <f>SUM(O77:O79)</f>
        <v>0</v>
      </c>
      <c r="P76" s="507"/>
      <c r="Q76" s="507">
        <f>SUM(Q77:Q79)</f>
        <v>0</v>
      </c>
      <c r="R76" s="507">
        <f>SUM(R77:R79)</f>
        <v>0</v>
      </c>
      <c r="S76" s="507"/>
      <c r="T76" s="507"/>
      <c r="U76" s="507"/>
      <c r="V76" s="507">
        <f>SUM(V77:V79)</f>
        <v>0</v>
      </c>
      <c r="W76" s="507"/>
      <c r="X76" s="507"/>
      <c r="Y76" s="507">
        <f>SUM(Y77:Y79)</f>
        <v>0</v>
      </c>
      <c r="Z76" s="507"/>
      <c r="AA76" s="507">
        <f>SUM(AA77:AA79)</f>
        <v>0</v>
      </c>
      <c r="AB76" s="507">
        <f>SUM(AB77:AB79)</f>
        <v>0</v>
      </c>
      <c r="AC76" s="507">
        <f>SUM(AC77:AC79)</f>
        <v>0</v>
      </c>
      <c r="AD76" s="434"/>
    </row>
    <row r="77" spans="1:30" s="64" customFormat="1" ht="18" customHeight="1">
      <c r="A77" s="214" t="s">
        <v>346</v>
      </c>
      <c r="B77" s="476" t="s">
        <v>347</v>
      </c>
      <c r="C77" s="508">
        <f>SUM(D77:AD77)</f>
        <v>0</v>
      </c>
      <c r="D77" s="509"/>
      <c r="E77" s="509"/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444"/>
    </row>
    <row r="78" spans="1:30" s="64" customFormat="1" ht="18" customHeight="1">
      <c r="A78" s="215" t="s">
        <v>348</v>
      </c>
      <c r="B78" s="477" t="s">
        <v>349</v>
      </c>
      <c r="C78" s="508">
        <f>SUM(D78:AD78)</f>
        <v>0</v>
      </c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09"/>
      <c r="O78" s="509"/>
      <c r="P78" s="509"/>
      <c r="Q78" s="509"/>
      <c r="R78" s="509"/>
      <c r="S78" s="509"/>
      <c r="T78" s="509"/>
      <c r="U78" s="509"/>
      <c r="V78" s="509"/>
      <c r="W78" s="509"/>
      <c r="X78" s="509"/>
      <c r="Y78" s="509"/>
      <c r="Z78" s="509"/>
      <c r="AA78" s="509"/>
      <c r="AB78" s="509"/>
      <c r="AC78" s="509"/>
      <c r="AD78" s="444"/>
    </row>
    <row r="79" spans="1:30" s="64" customFormat="1" ht="18" customHeight="1" thickBot="1">
      <c r="A79" s="216" t="s">
        <v>350</v>
      </c>
      <c r="B79" s="478" t="s">
        <v>351</v>
      </c>
      <c r="C79" s="508">
        <f>SUM(D79:AD79)</f>
        <v>0</v>
      </c>
      <c r="D79" s="509"/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  <c r="Q79" s="509"/>
      <c r="R79" s="509"/>
      <c r="S79" s="509"/>
      <c r="T79" s="509"/>
      <c r="U79" s="509"/>
      <c r="V79" s="509"/>
      <c r="W79" s="509"/>
      <c r="X79" s="509"/>
      <c r="Y79" s="509"/>
      <c r="Z79" s="509"/>
      <c r="AA79" s="509"/>
      <c r="AB79" s="509"/>
      <c r="AC79" s="509"/>
      <c r="AD79" s="444"/>
    </row>
    <row r="80" spans="1:30" s="64" customFormat="1" ht="21.95" customHeight="1" thickBot="1">
      <c r="A80" s="217" t="s">
        <v>352</v>
      </c>
      <c r="B80" s="479" t="s">
        <v>353</v>
      </c>
      <c r="C80" s="507">
        <f>SUM(C81:C84)</f>
        <v>0</v>
      </c>
      <c r="D80" s="507">
        <f>SUM(D81:D84)</f>
        <v>0</v>
      </c>
      <c r="E80" s="507">
        <f>SUM(E81:E84)</f>
        <v>0</v>
      </c>
      <c r="F80" s="507">
        <f>SUM(F81:F84)</f>
        <v>0</v>
      </c>
      <c r="G80" s="507"/>
      <c r="H80" s="507">
        <f t="shared" ref="H80:M80" si="18">SUM(H81:H84)</f>
        <v>0</v>
      </c>
      <c r="I80" s="507">
        <f t="shared" si="18"/>
        <v>0</v>
      </c>
      <c r="J80" s="507">
        <f t="shared" si="18"/>
        <v>0</v>
      </c>
      <c r="K80" s="507">
        <f t="shared" si="18"/>
        <v>0</v>
      </c>
      <c r="L80" s="507">
        <f t="shared" si="18"/>
        <v>0</v>
      </c>
      <c r="M80" s="507">
        <f t="shared" si="18"/>
        <v>0</v>
      </c>
      <c r="N80" s="507"/>
      <c r="O80" s="507">
        <f>SUM(O81:O84)</f>
        <v>0</v>
      </c>
      <c r="P80" s="507"/>
      <c r="Q80" s="507">
        <f>SUM(Q81:Q84)</f>
        <v>0</v>
      </c>
      <c r="R80" s="507">
        <f>SUM(R81:R84)</f>
        <v>0</v>
      </c>
      <c r="S80" s="507"/>
      <c r="T80" s="507"/>
      <c r="U80" s="507"/>
      <c r="V80" s="507">
        <f>SUM(V81:V84)</f>
        <v>0</v>
      </c>
      <c r="W80" s="507"/>
      <c r="X80" s="507"/>
      <c r="Y80" s="507">
        <f>SUM(Y81:Y84)</f>
        <v>0</v>
      </c>
      <c r="Z80" s="507"/>
      <c r="AA80" s="507">
        <f>SUM(AA81:AA84)</f>
        <v>0</v>
      </c>
      <c r="AB80" s="507">
        <f>SUM(AB81:AB84)</f>
        <v>0</v>
      </c>
      <c r="AC80" s="507">
        <f>SUM(AC81:AC84)</f>
        <v>0</v>
      </c>
      <c r="AD80" s="434"/>
    </row>
    <row r="81" spans="1:30" s="64" customFormat="1" ht="18" customHeight="1">
      <c r="A81" s="218" t="s">
        <v>354</v>
      </c>
      <c r="B81" s="476" t="s">
        <v>355</v>
      </c>
      <c r="C81" s="508">
        <f>SUM(D81:AD81)</f>
        <v>0</v>
      </c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09"/>
      <c r="U81" s="509"/>
      <c r="V81" s="509"/>
      <c r="W81" s="509"/>
      <c r="X81" s="509"/>
      <c r="Y81" s="509"/>
      <c r="Z81" s="509"/>
      <c r="AA81" s="509"/>
      <c r="AB81" s="509"/>
      <c r="AC81" s="509"/>
      <c r="AD81" s="444"/>
    </row>
    <row r="82" spans="1:30" s="64" customFormat="1" ht="18" customHeight="1">
      <c r="A82" s="219" t="s">
        <v>356</v>
      </c>
      <c r="B82" s="477" t="s">
        <v>357</v>
      </c>
      <c r="C82" s="508">
        <f>SUM(D82:AD82)</f>
        <v>0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444"/>
    </row>
    <row r="83" spans="1:30" s="64" customFormat="1" ht="18" customHeight="1">
      <c r="A83" s="219" t="s">
        <v>358</v>
      </c>
      <c r="B83" s="477" t="s">
        <v>359</v>
      </c>
      <c r="C83" s="508">
        <f>SUM(D83:AD83)</f>
        <v>0</v>
      </c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09"/>
      <c r="U83" s="509"/>
      <c r="V83" s="509"/>
      <c r="W83" s="509"/>
      <c r="X83" s="509"/>
      <c r="Y83" s="509"/>
      <c r="Z83" s="509"/>
      <c r="AA83" s="509"/>
      <c r="AB83" s="509"/>
      <c r="AC83" s="509"/>
      <c r="AD83" s="444"/>
    </row>
    <row r="84" spans="1:30" s="63" customFormat="1" ht="18" customHeight="1" thickBot="1">
      <c r="A84" s="220" t="s">
        <v>360</v>
      </c>
      <c r="B84" s="478" t="s">
        <v>361</v>
      </c>
      <c r="C84" s="508">
        <f>SUM(D84:AD84)</f>
        <v>0</v>
      </c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09"/>
      <c r="U84" s="509"/>
      <c r="V84" s="509"/>
      <c r="W84" s="509"/>
      <c r="X84" s="509"/>
      <c r="Y84" s="509"/>
      <c r="Z84" s="509"/>
      <c r="AA84" s="509"/>
      <c r="AB84" s="509"/>
      <c r="AC84" s="509"/>
      <c r="AD84" s="444"/>
    </row>
    <row r="85" spans="1:30" s="63" customFormat="1" ht="21.95" customHeight="1" thickBot="1">
      <c r="A85" s="217" t="s">
        <v>362</v>
      </c>
      <c r="B85" s="479" t="s">
        <v>363</v>
      </c>
      <c r="C85" s="508">
        <f>SUM(D85:AD85)</f>
        <v>0</v>
      </c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437"/>
    </row>
    <row r="86" spans="1:30" s="63" customFormat="1" ht="21.95" customHeight="1" thickBot="1">
      <c r="A86" s="217" t="s">
        <v>364</v>
      </c>
      <c r="B86" s="482" t="s">
        <v>365</v>
      </c>
      <c r="C86" s="507">
        <f>+C64+C68+C73+C76+C80+C85</f>
        <v>11504645</v>
      </c>
      <c r="D86" s="507">
        <f>+D64+D68+D73+D76+D80+D85</f>
        <v>0</v>
      </c>
      <c r="E86" s="507">
        <f>+E64+E68+E73+E76+E80+E85</f>
        <v>0</v>
      </c>
      <c r="F86" s="507">
        <f>+F64+F68+F73+F76+F80+F85</f>
        <v>0</v>
      </c>
      <c r="G86" s="507"/>
      <c r="H86" s="507">
        <f t="shared" ref="H86:M86" si="19">+H64+H68+H73+H76+H80+H85</f>
        <v>11504645</v>
      </c>
      <c r="I86" s="507">
        <f t="shared" si="19"/>
        <v>0</v>
      </c>
      <c r="J86" s="507">
        <f t="shared" si="19"/>
        <v>0</v>
      </c>
      <c r="K86" s="507">
        <f t="shared" si="19"/>
        <v>0</v>
      </c>
      <c r="L86" s="507">
        <f t="shared" si="19"/>
        <v>0</v>
      </c>
      <c r="M86" s="507">
        <f t="shared" si="19"/>
        <v>0</v>
      </c>
      <c r="N86" s="507"/>
      <c r="O86" s="507">
        <f>+O64+O68+O73+O76+O80+O85</f>
        <v>0</v>
      </c>
      <c r="P86" s="507"/>
      <c r="Q86" s="507">
        <f>+Q64+Q68+Q73+Q76+Q80+Q85</f>
        <v>0</v>
      </c>
      <c r="R86" s="507">
        <f>+R64+R68+R73+R76+R80+R85</f>
        <v>0</v>
      </c>
      <c r="S86" s="507"/>
      <c r="T86" s="507"/>
      <c r="U86" s="507"/>
      <c r="V86" s="507">
        <f>+V64+V68+V73+V76+V80+V85</f>
        <v>0</v>
      </c>
      <c r="W86" s="507"/>
      <c r="X86" s="507"/>
      <c r="Y86" s="507">
        <f>+Y64+Y68+Y73+Y76+Y80+Y85</f>
        <v>0</v>
      </c>
      <c r="Z86" s="507"/>
      <c r="AA86" s="507">
        <f>+AA64+AA68+AA73+AA76+AA80+AA85</f>
        <v>0</v>
      </c>
      <c r="AB86" s="507">
        <f>+AB64+AB68+AB73+AB76+AB80+AB85</f>
        <v>0</v>
      </c>
      <c r="AC86" s="507">
        <f>+AC64+AC68+AC73+AC76+AC80+AC85</f>
        <v>0</v>
      </c>
      <c r="AD86" s="434"/>
    </row>
    <row r="87" spans="1:30" s="63" customFormat="1" ht="21.95" customHeight="1" thickBot="1">
      <c r="A87" s="221" t="s">
        <v>366</v>
      </c>
      <c r="B87" s="483" t="s">
        <v>452</v>
      </c>
      <c r="C87" s="507">
        <f>+C63+C86</f>
        <v>123353616</v>
      </c>
      <c r="D87" s="507">
        <f t="shared" ref="D87:AD87" si="20">+D63+D86</f>
        <v>5000</v>
      </c>
      <c r="E87" s="507">
        <f t="shared" si="20"/>
        <v>444500</v>
      </c>
      <c r="F87" s="507">
        <f t="shared" si="20"/>
        <v>506735</v>
      </c>
      <c r="G87" s="507">
        <f t="shared" si="20"/>
        <v>3137266</v>
      </c>
      <c r="H87" s="507">
        <f t="shared" si="20"/>
        <v>11504645</v>
      </c>
      <c r="I87" s="507">
        <f t="shared" si="20"/>
        <v>71790969</v>
      </c>
      <c r="J87" s="507">
        <f t="shared" si="20"/>
        <v>254000</v>
      </c>
      <c r="K87" s="507">
        <f t="shared" si="20"/>
        <v>0</v>
      </c>
      <c r="L87" s="507">
        <f t="shared" si="20"/>
        <v>0</v>
      </c>
      <c r="M87" s="507">
        <f t="shared" si="20"/>
        <v>540906</v>
      </c>
      <c r="N87" s="507">
        <f t="shared" si="20"/>
        <v>0</v>
      </c>
      <c r="O87" s="507">
        <f t="shared" si="20"/>
        <v>1002703</v>
      </c>
      <c r="P87" s="507">
        <f t="shared" si="20"/>
        <v>0</v>
      </c>
      <c r="Q87" s="507">
        <f t="shared" si="20"/>
        <v>180000</v>
      </c>
      <c r="R87" s="507">
        <f t="shared" si="20"/>
        <v>2900400</v>
      </c>
      <c r="S87" s="507">
        <f t="shared" si="20"/>
        <v>108000</v>
      </c>
      <c r="T87" s="507">
        <f t="shared" si="20"/>
        <v>0</v>
      </c>
      <c r="U87" s="507">
        <f t="shared" si="20"/>
        <v>0</v>
      </c>
      <c r="V87" s="507">
        <f t="shared" si="20"/>
        <v>493000</v>
      </c>
      <c r="W87" s="507">
        <f t="shared" si="20"/>
        <v>310982</v>
      </c>
      <c r="X87" s="507">
        <f t="shared" si="20"/>
        <v>3943220</v>
      </c>
      <c r="Y87" s="507">
        <f t="shared" si="20"/>
        <v>729742</v>
      </c>
      <c r="Z87" s="507">
        <f t="shared" si="20"/>
        <v>1904548</v>
      </c>
      <c r="AA87" s="507">
        <f t="shared" si="20"/>
        <v>0</v>
      </c>
      <c r="AB87" s="507">
        <f t="shared" si="20"/>
        <v>0</v>
      </c>
      <c r="AC87" s="507">
        <f t="shared" si="20"/>
        <v>0</v>
      </c>
      <c r="AD87" s="507">
        <f t="shared" si="20"/>
        <v>23597000</v>
      </c>
    </row>
    <row r="88" spans="1:30" s="64" customFormat="1" ht="18" customHeight="1">
      <c r="A88" s="150"/>
      <c r="B88" s="484"/>
      <c r="C88" s="516"/>
      <c r="D88" s="516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516"/>
      <c r="X88" s="516"/>
      <c r="Y88" s="516"/>
      <c r="Z88" s="516"/>
      <c r="AA88" s="516"/>
      <c r="AB88" s="516"/>
      <c r="AC88" s="516"/>
      <c r="AD88" s="439"/>
    </row>
    <row r="89" spans="1:30" ht="18" customHeight="1" thickBot="1">
      <c r="A89" s="192"/>
      <c r="B89" s="485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440"/>
    </row>
    <row r="90" spans="1:30" s="46" customFormat="1" ht="21.95" customHeight="1" thickBot="1">
      <c r="A90" s="151"/>
      <c r="B90" s="486" t="s">
        <v>56</v>
      </c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441"/>
    </row>
    <row r="91" spans="1:30" s="65" customFormat="1" ht="21.95" customHeight="1" thickBot="1">
      <c r="A91" s="205" t="s">
        <v>16</v>
      </c>
      <c r="B91" s="487" t="s">
        <v>540</v>
      </c>
      <c r="C91" s="519">
        <f>C92+C93+C94+C95+C96</f>
        <v>92291992</v>
      </c>
      <c r="D91" s="519">
        <f t="shared" ref="D91:AC91" si="21">SUM(D92:D96)</f>
        <v>23720316</v>
      </c>
      <c r="E91" s="519">
        <f t="shared" si="21"/>
        <v>2188560</v>
      </c>
      <c r="F91" s="519">
        <f t="shared" si="21"/>
        <v>482600</v>
      </c>
      <c r="G91" s="519">
        <f t="shared" si="21"/>
        <v>1008380</v>
      </c>
      <c r="H91" s="519">
        <f t="shared" si="21"/>
        <v>0</v>
      </c>
      <c r="I91" s="519">
        <f t="shared" si="21"/>
        <v>0</v>
      </c>
      <c r="J91" s="519">
        <f t="shared" si="21"/>
        <v>4879980</v>
      </c>
      <c r="K91" s="519">
        <f t="shared" si="21"/>
        <v>3429000</v>
      </c>
      <c r="L91" s="519">
        <f t="shared" si="21"/>
        <v>7005006</v>
      </c>
      <c r="M91" s="519">
        <f t="shared" si="21"/>
        <v>916774</v>
      </c>
      <c r="N91" s="519">
        <f t="shared" si="21"/>
        <v>4471902</v>
      </c>
      <c r="O91" s="519">
        <f t="shared" si="21"/>
        <v>3121449</v>
      </c>
      <c r="P91" s="519">
        <f t="shared" si="21"/>
        <v>1106820</v>
      </c>
      <c r="Q91" s="519">
        <f t="shared" si="21"/>
        <v>124460</v>
      </c>
      <c r="R91" s="519">
        <f t="shared" si="21"/>
        <v>5821701</v>
      </c>
      <c r="S91" s="519">
        <f t="shared" si="21"/>
        <v>108000</v>
      </c>
      <c r="T91" s="519">
        <f t="shared" si="21"/>
        <v>459613</v>
      </c>
      <c r="U91" s="519">
        <f t="shared" si="21"/>
        <v>2408449</v>
      </c>
      <c r="V91" s="519">
        <f t="shared" si="21"/>
        <v>1935800</v>
      </c>
      <c r="W91" s="519">
        <f t="shared" si="21"/>
        <v>3197139</v>
      </c>
      <c r="X91" s="519">
        <f t="shared" si="21"/>
        <v>9886798</v>
      </c>
      <c r="Y91" s="519">
        <f t="shared" si="21"/>
        <v>644648</v>
      </c>
      <c r="Z91" s="519">
        <f t="shared" si="21"/>
        <v>2286512</v>
      </c>
      <c r="AA91" s="520">
        <f t="shared" si="21"/>
        <v>1600000</v>
      </c>
      <c r="AB91" s="520">
        <f t="shared" si="21"/>
        <v>5768000</v>
      </c>
      <c r="AC91" s="520">
        <f t="shared" si="21"/>
        <v>5720085</v>
      </c>
      <c r="AD91" s="442"/>
    </row>
    <row r="92" spans="1:30" ht="18" customHeight="1">
      <c r="A92" s="222" t="s">
        <v>93</v>
      </c>
      <c r="B92" s="488" t="s">
        <v>47</v>
      </c>
      <c r="C92" s="508">
        <f t="shared" ref="C92:C106" si="22">SUM(D92:AD92)</f>
        <v>29839661</v>
      </c>
      <c r="D92" s="521">
        <v>10084545</v>
      </c>
      <c r="E92" s="521">
        <v>1587384</v>
      </c>
      <c r="F92" s="521"/>
      <c r="G92" s="521"/>
      <c r="H92" s="521"/>
      <c r="I92" s="521"/>
      <c r="J92" s="521">
        <v>1928384</v>
      </c>
      <c r="K92" s="521"/>
      <c r="L92" s="521">
        <v>2303016</v>
      </c>
      <c r="M92" s="521"/>
      <c r="N92" s="521">
        <v>1928384</v>
      </c>
      <c r="O92" s="521">
        <v>2010384</v>
      </c>
      <c r="P92" s="521"/>
      <c r="Q92" s="521"/>
      <c r="R92" s="521">
        <v>4368054</v>
      </c>
      <c r="S92" s="521">
        <v>42520</v>
      </c>
      <c r="T92" s="521"/>
      <c r="U92" s="521">
        <v>1772264</v>
      </c>
      <c r="V92" s="521"/>
      <c r="W92" s="521">
        <v>907397</v>
      </c>
      <c r="X92" s="521">
        <v>2742642</v>
      </c>
      <c r="Y92" s="521">
        <v>164687</v>
      </c>
      <c r="Z92" s="521"/>
      <c r="AA92" s="521"/>
      <c r="AB92" s="521"/>
      <c r="AC92" s="521"/>
      <c r="AD92" s="443"/>
    </row>
    <row r="93" spans="1:30" ht="18" customHeight="1">
      <c r="A93" s="215" t="s">
        <v>94</v>
      </c>
      <c r="B93" s="489" t="s">
        <v>177</v>
      </c>
      <c r="C93" s="508">
        <f t="shared" si="22"/>
        <v>8027201</v>
      </c>
      <c r="D93" s="509">
        <v>2706941</v>
      </c>
      <c r="E93" s="509">
        <v>454676</v>
      </c>
      <c r="F93" s="509"/>
      <c r="G93" s="509"/>
      <c r="H93" s="509"/>
      <c r="I93" s="509"/>
      <c r="J93" s="509">
        <v>551296</v>
      </c>
      <c r="K93" s="509"/>
      <c r="L93" s="509">
        <v>601696</v>
      </c>
      <c r="M93" s="509"/>
      <c r="N93" s="509">
        <v>551296</v>
      </c>
      <c r="O93" s="509">
        <v>526544</v>
      </c>
      <c r="P93" s="509"/>
      <c r="Q93" s="509"/>
      <c r="R93" s="509">
        <v>1221968</v>
      </c>
      <c r="S93" s="509">
        <v>11480</v>
      </c>
      <c r="T93" s="509"/>
      <c r="U93" s="509">
        <v>309592</v>
      </c>
      <c r="V93" s="509"/>
      <c r="W93" s="509">
        <v>259683</v>
      </c>
      <c r="X93" s="509">
        <v>784898</v>
      </c>
      <c r="Y93" s="509">
        <v>47131</v>
      </c>
      <c r="Z93" s="509"/>
      <c r="AA93" s="509"/>
      <c r="AB93" s="509"/>
      <c r="AC93" s="509"/>
      <c r="AD93" s="444"/>
    </row>
    <row r="94" spans="1:30" ht="18" customHeight="1">
      <c r="A94" s="215" t="s">
        <v>95</v>
      </c>
      <c r="B94" s="489" t="s">
        <v>135</v>
      </c>
      <c r="C94" s="508">
        <f t="shared" si="22"/>
        <v>37276709</v>
      </c>
      <c r="D94" s="512">
        <v>6868494</v>
      </c>
      <c r="E94" s="512">
        <v>146500</v>
      </c>
      <c r="F94" s="512">
        <v>482600</v>
      </c>
      <c r="G94" s="512">
        <v>1008380</v>
      </c>
      <c r="H94" s="512"/>
      <c r="I94" s="512"/>
      <c r="J94" s="512">
        <v>2400300</v>
      </c>
      <c r="K94" s="512">
        <v>3429000</v>
      </c>
      <c r="L94" s="512">
        <v>4100294</v>
      </c>
      <c r="M94" s="512">
        <v>916774</v>
      </c>
      <c r="N94" s="512">
        <v>1992222</v>
      </c>
      <c r="O94" s="512">
        <v>584521</v>
      </c>
      <c r="P94" s="512">
        <v>1106820</v>
      </c>
      <c r="Q94" s="512">
        <v>124460</v>
      </c>
      <c r="R94" s="512">
        <v>231679</v>
      </c>
      <c r="S94" s="512">
        <v>54000</v>
      </c>
      <c r="T94" s="512">
        <v>459613</v>
      </c>
      <c r="U94" s="512">
        <v>326593</v>
      </c>
      <c r="V94" s="512">
        <v>1935800</v>
      </c>
      <c r="W94" s="512">
        <v>2030059</v>
      </c>
      <c r="X94" s="512">
        <v>6359258</v>
      </c>
      <c r="Y94" s="512">
        <v>432830</v>
      </c>
      <c r="Z94" s="512">
        <v>2286512</v>
      </c>
      <c r="AA94" s="512"/>
      <c r="AB94" s="512"/>
      <c r="AC94" s="512"/>
      <c r="AD94" s="445"/>
    </row>
    <row r="95" spans="1:30" ht="18" customHeight="1">
      <c r="A95" s="215" t="s">
        <v>96</v>
      </c>
      <c r="B95" s="490" t="s">
        <v>178</v>
      </c>
      <c r="C95" s="508">
        <f t="shared" si="22"/>
        <v>7320085</v>
      </c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>
        <v>1600000</v>
      </c>
      <c r="AB95" s="512"/>
      <c r="AC95" s="512">
        <v>5720085</v>
      </c>
      <c r="AD95" s="445"/>
    </row>
    <row r="96" spans="1:30" ht="18" customHeight="1">
      <c r="A96" s="215" t="s">
        <v>107</v>
      </c>
      <c r="B96" s="491" t="s">
        <v>179</v>
      </c>
      <c r="C96" s="508">
        <f t="shared" si="22"/>
        <v>9828336</v>
      </c>
      <c r="D96" s="512">
        <f>SUM(D98:D106)</f>
        <v>4060336</v>
      </c>
      <c r="E96" s="512">
        <f t="shared" ref="E96:AD96" si="23">SUM(E98:E106)</f>
        <v>0</v>
      </c>
      <c r="F96" s="512">
        <f t="shared" si="23"/>
        <v>0</v>
      </c>
      <c r="G96" s="512">
        <f t="shared" si="23"/>
        <v>0</v>
      </c>
      <c r="H96" s="512">
        <f t="shared" si="23"/>
        <v>0</v>
      </c>
      <c r="I96" s="512">
        <f t="shared" si="23"/>
        <v>0</v>
      </c>
      <c r="J96" s="512">
        <f t="shared" si="23"/>
        <v>0</v>
      </c>
      <c r="K96" s="512">
        <f t="shared" si="23"/>
        <v>0</v>
      </c>
      <c r="L96" s="512">
        <f t="shared" si="23"/>
        <v>0</v>
      </c>
      <c r="M96" s="512">
        <f t="shared" si="23"/>
        <v>0</v>
      </c>
      <c r="N96" s="512">
        <f t="shared" si="23"/>
        <v>0</v>
      </c>
      <c r="O96" s="512">
        <f t="shared" si="23"/>
        <v>0</v>
      </c>
      <c r="P96" s="512">
        <f t="shared" si="23"/>
        <v>0</v>
      </c>
      <c r="Q96" s="512">
        <f t="shared" si="23"/>
        <v>0</v>
      </c>
      <c r="R96" s="512">
        <f t="shared" si="23"/>
        <v>0</v>
      </c>
      <c r="S96" s="512">
        <f t="shared" si="23"/>
        <v>0</v>
      </c>
      <c r="T96" s="512">
        <f t="shared" si="23"/>
        <v>0</v>
      </c>
      <c r="U96" s="512">
        <f t="shared" si="23"/>
        <v>0</v>
      </c>
      <c r="V96" s="512">
        <f t="shared" si="23"/>
        <v>0</v>
      </c>
      <c r="W96" s="512">
        <f t="shared" si="23"/>
        <v>0</v>
      </c>
      <c r="X96" s="512">
        <f t="shared" si="23"/>
        <v>0</v>
      </c>
      <c r="Y96" s="512">
        <f t="shared" si="23"/>
        <v>0</v>
      </c>
      <c r="Z96" s="512">
        <f t="shared" si="23"/>
        <v>0</v>
      </c>
      <c r="AA96" s="512">
        <f t="shared" si="23"/>
        <v>0</v>
      </c>
      <c r="AB96" s="512">
        <f t="shared" si="23"/>
        <v>5768000</v>
      </c>
      <c r="AC96" s="512">
        <f t="shared" si="23"/>
        <v>0</v>
      </c>
      <c r="AD96" s="512">
        <f t="shared" si="23"/>
        <v>0</v>
      </c>
    </row>
    <row r="97" spans="1:30" ht="18" customHeight="1">
      <c r="A97" s="215" t="s">
        <v>97</v>
      </c>
      <c r="B97" s="489" t="s">
        <v>368</v>
      </c>
      <c r="C97" s="508">
        <f t="shared" si="22"/>
        <v>0</v>
      </c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2"/>
      <c r="AA97" s="512"/>
      <c r="AB97" s="512"/>
      <c r="AC97" s="512"/>
      <c r="AD97" s="445"/>
    </row>
    <row r="98" spans="1:30" ht="18" customHeight="1">
      <c r="A98" s="215" t="s">
        <v>98</v>
      </c>
      <c r="B98" s="492" t="s">
        <v>369</v>
      </c>
      <c r="C98" s="508">
        <f t="shared" si="22"/>
        <v>0</v>
      </c>
      <c r="D98" s="512"/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512"/>
      <c r="AD98" s="445"/>
    </row>
    <row r="99" spans="1:30" ht="18" customHeight="1">
      <c r="A99" s="215" t="s">
        <v>108</v>
      </c>
      <c r="B99" s="493" t="s">
        <v>370</v>
      </c>
      <c r="C99" s="508">
        <f t="shared" si="22"/>
        <v>0</v>
      </c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2"/>
      <c r="X99" s="512"/>
      <c r="Y99" s="512"/>
      <c r="Z99" s="512"/>
      <c r="AA99" s="512"/>
      <c r="AB99" s="512"/>
      <c r="AC99" s="512"/>
      <c r="AD99" s="445"/>
    </row>
    <row r="100" spans="1:30" ht="18" customHeight="1">
      <c r="A100" s="215" t="s">
        <v>109</v>
      </c>
      <c r="B100" s="493" t="s">
        <v>371</v>
      </c>
      <c r="C100" s="508">
        <f t="shared" si="22"/>
        <v>0</v>
      </c>
      <c r="D100" s="512"/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  <c r="Q100" s="512"/>
      <c r="R100" s="512"/>
      <c r="S100" s="512"/>
      <c r="T100" s="512"/>
      <c r="U100" s="512"/>
      <c r="V100" s="512"/>
      <c r="W100" s="512"/>
      <c r="X100" s="512"/>
      <c r="Y100" s="512"/>
      <c r="Z100" s="512"/>
      <c r="AA100" s="512"/>
      <c r="AB100" s="512"/>
      <c r="AC100" s="512"/>
      <c r="AD100" s="445"/>
    </row>
    <row r="101" spans="1:30" ht="18" customHeight="1">
      <c r="A101" s="215" t="s">
        <v>110</v>
      </c>
      <c r="B101" s="492" t="s">
        <v>372</v>
      </c>
      <c r="C101" s="508">
        <f t="shared" si="22"/>
        <v>0</v>
      </c>
      <c r="D101" s="512"/>
      <c r="E101" s="512"/>
      <c r="F101" s="512"/>
      <c r="G101" s="512"/>
      <c r="H101" s="512"/>
      <c r="I101" s="512"/>
      <c r="J101" s="512"/>
      <c r="K101" s="512"/>
      <c r="L101" s="512"/>
      <c r="M101" s="512"/>
      <c r="N101" s="512"/>
      <c r="O101" s="512"/>
      <c r="P101" s="512"/>
      <c r="Q101" s="512"/>
      <c r="R101" s="512"/>
      <c r="S101" s="512"/>
      <c r="T101" s="512"/>
      <c r="U101" s="512"/>
      <c r="V101" s="512"/>
      <c r="W101" s="512"/>
      <c r="X101" s="512"/>
      <c r="Y101" s="512"/>
      <c r="Z101" s="512"/>
      <c r="AA101" s="512"/>
      <c r="AB101" s="512"/>
      <c r="AC101" s="512"/>
      <c r="AD101" s="445"/>
    </row>
    <row r="102" spans="1:30" ht="18" customHeight="1">
      <c r="A102" s="215" t="s">
        <v>111</v>
      </c>
      <c r="B102" s="492" t="s">
        <v>373</v>
      </c>
      <c r="C102" s="508">
        <f t="shared" si="22"/>
        <v>0</v>
      </c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12"/>
      <c r="Y102" s="512"/>
      <c r="Z102" s="512"/>
      <c r="AA102" s="512"/>
      <c r="AB102" s="512"/>
      <c r="AC102" s="512"/>
      <c r="AD102" s="445"/>
    </row>
    <row r="103" spans="1:30" ht="35.25" customHeight="1">
      <c r="A103" s="215" t="s">
        <v>113</v>
      </c>
      <c r="B103" s="493" t="s">
        <v>374</v>
      </c>
      <c r="C103" s="508">
        <f t="shared" si="22"/>
        <v>0</v>
      </c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445"/>
    </row>
    <row r="104" spans="1:30" ht="18" customHeight="1">
      <c r="A104" s="223" t="s">
        <v>180</v>
      </c>
      <c r="B104" s="494" t="s">
        <v>375</v>
      </c>
      <c r="C104" s="508">
        <f t="shared" si="22"/>
        <v>0</v>
      </c>
      <c r="D104" s="512"/>
      <c r="E104" s="512"/>
      <c r="F104" s="512"/>
      <c r="G104" s="512"/>
      <c r="H104" s="512"/>
      <c r="I104" s="512"/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12"/>
      <c r="V104" s="512"/>
      <c r="W104" s="512"/>
      <c r="X104" s="512"/>
      <c r="Y104" s="512"/>
      <c r="Z104" s="512"/>
      <c r="AA104" s="512"/>
      <c r="AB104" s="512"/>
      <c r="AC104" s="512"/>
      <c r="AD104" s="445"/>
    </row>
    <row r="105" spans="1:30" ht="18" customHeight="1">
      <c r="A105" s="215" t="s">
        <v>376</v>
      </c>
      <c r="B105" s="494" t="s">
        <v>377</v>
      </c>
      <c r="C105" s="508">
        <f t="shared" si="22"/>
        <v>0</v>
      </c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512"/>
      <c r="U105" s="512"/>
      <c r="V105" s="512"/>
      <c r="W105" s="512"/>
      <c r="X105" s="512"/>
      <c r="Y105" s="512"/>
      <c r="Z105" s="512"/>
      <c r="AA105" s="512"/>
      <c r="AB105" s="512"/>
      <c r="AC105" s="512"/>
      <c r="AD105" s="445"/>
    </row>
    <row r="106" spans="1:30" ht="39.75" customHeight="1" thickBot="1">
      <c r="A106" s="224" t="s">
        <v>378</v>
      </c>
      <c r="B106" s="495" t="s">
        <v>379</v>
      </c>
      <c r="C106" s="508">
        <f t="shared" si="22"/>
        <v>9828336</v>
      </c>
      <c r="D106" s="522">
        <v>4060336</v>
      </c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>
        <v>5768000</v>
      </c>
      <c r="AC106" s="522"/>
      <c r="AD106" s="446"/>
    </row>
    <row r="107" spans="1:30" ht="21.95" customHeight="1" thickBot="1">
      <c r="A107" s="12" t="s">
        <v>17</v>
      </c>
      <c r="B107" s="496" t="s">
        <v>541</v>
      </c>
      <c r="C107" s="507">
        <f t="shared" ref="C107:AC107" si="24">+C108+C110+C112</f>
        <v>922000</v>
      </c>
      <c r="D107" s="507">
        <f t="shared" si="24"/>
        <v>762000</v>
      </c>
      <c r="E107" s="507">
        <f t="shared" si="24"/>
        <v>0</v>
      </c>
      <c r="F107" s="507">
        <f t="shared" si="24"/>
        <v>0</v>
      </c>
      <c r="G107" s="507">
        <f t="shared" si="24"/>
        <v>0</v>
      </c>
      <c r="H107" s="507">
        <f t="shared" si="24"/>
        <v>0</v>
      </c>
      <c r="I107" s="507">
        <f t="shared" si="24"/>
        <v>0</v>
      </c>
      <c r="J107" s="507">
        <f t="shared" si="24"/>
        <v>0</v>
      </c>
      <c r="K107" s="507">
        <f t="shared" si="24"/>
        <v>0</v>
      </c>
      <c r="L107" s="507">
        <f t="shared" si="24"/>
        <v>0</v>
      </c>
      <c r="M107" s="507">
        <f t="shared" si="24"/>
        <v>0</v>
      </c>
      <c r="N107" s="507">
        <f t="shared" si="24"/>
        <v>0</v>
      </c>
      <c r="O107" s="507">
        <f t="shared" si="24"/>
        <v>0</v>
      </c>
      <c r="P107" s="507">
        <f t="shared" si="24"/>
        <v>0</v>
      </c>
      <c r="Q107" s="507">
        <f t="shared" si="24"/>
        <v>0</v>
      </c>
      <c r="R107" s="507">
        <f t="shared" si="24"/>
        <v>160000</v>
      </c>
      <c r="S107" s="507">
        <f t="shared" si="24"/>
        <v>0</v>
      </c>
      <c r="T107" s="507">
        <f t="shared" si="24"/>
        <v>0</v>
      </c>
      <c r="U107" s="507">
        <f t="shared" si="24"/>
        <v>0</v>
      </c>
      <c r="V107" s="507">
        <f t="shared" si="24"/>
        <v>0</v>
      </c>
      <c r="W107" s="507">
        <f t="shared" si="24"/>
        <v>0</v>
      </c>
      <c r="X107" s="507">
        <f t="shared" si="24"/>
        <v>0</v>
      </c>
      <c r="Y107" s="507">
        <f t="shared" si="24"/>
        <v>0</v>
      </c>
      <c r="Z107" s="507">
        <f t="shared" si="24"/>
        <v>0</v>
      </c>
      <c r="AA107" s="507">
        <f t="shared" si="24"/>
        <v>0</v>
      </c>
      <c r="AB107" s="507">
        <f t="shared" si="24"/>
        <v>0</v>
      </c>
      <c r="AC107" s="507">
        <f t="shared" si="24"/>
        <v>0</v>
      </c>
      <c r="AD107" s="434"/>
    </row>
    <row r="108" spans="1:30" ht="18" customHeight="1">
      <c r="A108" s="214" t="s">
        <v>99</v>
      </c>
      <c r="B108" s="489" t="s">
        <v>221</v>
      </c>
      <c r="C108" s="508">
        <f t="shared" ref="C108:C120" si="25">SUM(D108:AD108)</f>
        <v>160000</v>
      </c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>
        <v>160000</v>
      </c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435"/>
    </row>
    <row r="109" spans="1:30" ht="18" customHeight="1">
      <c r="A109" s="214" t="s">
        <v>100</v>
      </c>
      <c r="B109" s="497" t="s">
        <v>380</v>
      </c>
      <c r="C109" s="508">
        <f t="shared" si="25"/>
        <v>0</v>
      </c>
      <c r="D109" s="508"/>
      <c r="E109" s="508"/>
      <c r="F109" s="508"/>
      <c r="G109" s="508"/>
      <c r="H109" s="508"/>
      <c r="I109" s="508"/>
      <c r="J109" s="508"/>
      <c r="K109" s="508"/>
      <c r="L109" s="508"/>
      <c r="M109" s="508"/>
      <c r="N109" s="508"/>
      <c r="O109" s="508"/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508"/>
      <c r="AC109" s="508"/>
      <c r="AD109" s="435"/>
    </row>
    <row r="110" spans="1:30" ht="18" customHeight="1">
      <c r="A110" s="214" t="s">
        <v>101</v>
      </c>
      <c r="B110" s="497" t="s">
        <v>181</v>
      </c>
      <c r="C110" s="508">
        <f t="shared" si="25"/>
        <v>762000</v>
      </c>
      <c r="D110" s="509">
        <v>762000</v>
      </c>
      <c r="E110" s="509"/>
      <c r="F110" s="509"/>
      <c r="G110" s="509"/>
      <c r="H110" s="509"/>
      <c r="I110" s="509"/>
      <c r="J110" s="509"/>
      <c r="K110" s="509"/>
      <c r="L110" s="509"/>
      <c r="M110" s="509"/>
      <c r="N110" s="509"/>
      <c r="O110" s="509"/>
      <c r="P110" s="509"/>
      <c r="Q110" s="509"/>
      <c r="R110" s="509"/>
      <c r="S110" s="509"/>
      <c r="T110" s="509"/>
      <c r="U110" s="509"/>
      <c r="V110" s="509"/>
      <c r="W110" s="509"/>
      <c r="X110" s="509"/>
      <c r="Y110" s="509"/>
      <c r="Z110" s="509"/>
      <c r="AA110" s="509"/>
      <c r="AB110" s="509"/>
      <c r="AC110" s="509"/>
      <c r="AD110" s="444"/>
    </row>
    <row r="111" spans="1:30" ht="18" customHeight="1">
      <c r="A111" s="214" t="s">
        <v>102</v>
      </c>
      <c r="B111" s="497" t="s">
        <v>381</v>
      </c>
      <c r="C111" s="508">
        <f t="shared" si="25"/>
        <v>0</v>
      </c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  <c r="AA111" s="523"/>
      <c r="AB111" s="523"/>
      <c r="AC111" s="523"/>
      <c r="AD111" s="447"/>
    </row>
    <row r="112" spans="1:30" ht="18" customHeight="1">
      <c r="A112" s="214" t="s">
        <v>103</v>
      </c>
      <c r="B112" s="498" t="s">
        <v>223</v>
      </c>
      <c r="C112" s="508">
        <f t="shared" si="25"/>
        <v>0</v>
      </c>
      <c r="D112" s="523"/>
      <c r="E112" s="523"/>
      <c r="F112" s="523"/>
      <c r="G112" s="52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  <c r="AA112" s="523"/>
      <c r="AB112" s="523"/>
      <c r="AC112" s="523"/>
      <c r="AD112" s="447"/>
    </row>
    <row r="113" spans="1:30" ht="36" customHeight="1">
      <c r="A113" s="214" t="s">
        <v>112</v>
      </c>
      <c r="B113" s="499" t="s">
        <v>382</v>
      </c>
      <c r="C113" s="508">
        <f t="shared" si="25"/>
        <v>0</v>
      </c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  <c r="AA113" s="523"/>
      <c r="AB113" s="523"/>
      <c r="AC113" s="523"/>
      <c r="AD113" s="447"/>
    </row>
    <row r="114" spans="1:30" ht="40.5" customHeight="1">
      <c r="A114" s="214" t="s">
        <v>114</v>
      </c>
      <c r="B114" s="500" t="s">
        <v>383</v>
      </c>
      <c r="C114" s="508">
        <f t="shared" si="25"/>
        <v>0</v>
      </c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447"/>
    </row>
    <row r="115" spans="1:30" ht="38.25" customHeight="1">
      <c r="A115" s="214" t="s">
        <v>182</v>
      </c>
      <c r="B115" s="493" t="s">
        <v>371</v>
      </c>
      <c r="C115" s="508">
        <f t="shared" si="25"/>
        <v>0</v>
      </c>
      <c r="D115" s="523"/>
      <c r="E115" s="523"/>
      <c r="F115" s="523"/>
      <c r="G115" s="523"/>
      <c r="H115" s="523"/>
      <c r="I115" s="523"/>
      <c r="J115" s="523"/>
      <c r="K115" s="523"/>
      <c r="L115" s="523"/>
      <c r="M115" s="523"/>
      <c r="N115" s="523"/>
      <c r="O115" s="523"/>
      <c r="P115" s="523"/>
      <c r="Q115" s="523"/>
      <c r="R115" s="523"/>
      <c r="S115" s="523"/>
      <c r="T115" s="523"/>
      <c r="U115" s="523"/>
      <c r="V115" s="523"/>
      <c r="W115" s="523"/>
      <c r="X115" s="523"/>
      <c r="Y115" s="523"/>
      <c r="Z115" s="523"/>
      <c r="AA115" s="523"/>
      <c r="AB115" s="523"/>
      <c r="AC115" s="523"/>
      <c r="AD115" s="447"/>
    </row>
    <row r="116" spans="1:30" ht="24.95" customHeight="1">
      <c r="A116" s="214" t="s">
        <v>183</v>
      </c>
      <c r="B116" s="493" t="s">
        <v>384</v>
      </c>
      <c r="C116" s="508">
        <f t="shared" si="25"/>
        <v>0</v>
      </c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  <c r="U116" s="523"/>
      <c r="V116" s="523"/>
      <c r="W116" s="523"/>
      <c r="X116" s="523"/>
      <c r="Y116" s="523"/>
      <c r="Z116" s="523"/>
      <c r="AA116" s="523"/>
      <c r="AB116" s="523"/>
      <c r="AC116" s="523"/>
      <c r="AD116" s="447"/>
    </row>
    <row r="117" spans="1:30" ht="24.95" customHeight="1">
      <c r="A117" s="214" t="s">
        <v>184</v>
      </c>
      <c r="B117" s="493" t="s">
        <v>385</v>
      </c>
      <c r="C117" s="508">
        <f t="shared" si="25"/>
        <v>0</v>
      </c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  <c r="AA117" s="523"/>
      <c r="AB117" s="523"/>
      <c r="AC117" s="523"/>
      <c r="AD117" s="447"/>
    </row>
    <row r="118" spans="1:30" ht="38.25" customHeight="1">
      <c r="A118" s="214" t="s">
        <v>386</v>
      </c>
      <c r="B118" s="493" t="s">
        <v>374</v>
      </c>
      <c r="C118" s="508">
        <f t="shared" si="25"/>
        <v>0</v>
      </c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447"/>
    </row>
    <row r="119" spans="1:30" ht="27.75" customHeight="1">
      <c r="A119" s="214" t="s">
        <v>387</v>
      </c>
      <c r="B119" s="493" t="s">
        <v>388</v>
      </c>
      <c r="C119" s="508">
        <f t="shared" si="25"/>
        <v>0</v>
      </c>
      <c r="D119" s="523"/>
      <c r="E119" s="523"/>
      <c r="F119" s="523"/>
      <c r="G119" s="523"/>
      <c r="H119" s="523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  <c r="AA119" s="523"/>
      <c r="AB119" s="523"/>
      <c r="AC119" s="523"/>
      <c r="AD119" s="447"/>
    </row>
    <row r="120" spans="1:30" ht="37.5" customHeight="1" thickBot="1">
      <c r="A120" s="223" t="s">
        <v>389</v>
      </c>
      <c r="B120" s="493" t="s">
        <v>390</v>
      </c>
      <c r="C120" s="508">
        <f t="shared" si="25"/>
        <v>0</v>
      </c>
      <c r="D120" s="524"/>
      <c r="E120" s="524"/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448"/>
    </row>
    <row r="121" spans="1:30" ht="21.95" customHeight="1" thickBot="1">
      <c r="A121" s="12" t="s">
        <v>18</v>
      </c>
      <c r="B121" s="501" t="s">
        <v>391</v>
      </c>
      <c r="C121" s="507">
        <f t="shared" ref="C121:AC121" si="26">+C122+C123</f>
        <v>0</v>
      </c>
      <c r="D121" s="507">
        <f t="shared" si="26"/>
        <v>0</v>
      </c>
      <c r="E121" s="507">
        <f t="shared" si="26"/>
        <v>0</v>
      </c>
      <c r="F121" s="507">
        <f t="shared" si="26"/>
        <v>0</v>
      </c>
      <c r="G121" s="507"/>
      <c r="H121" s="507">
        <f t="shared" si="26"/>
        <v>0</v>
      </c>
      <c r="I121" s="507">
        <f t="shared" si="26"/>
        <v>0</v>
      </c>
      <c r="J121" s="507">
        <f t="shared" si="26"/>
        <v>0</v>
      </c>
      <c r="K121" s="507">
        <f t="shared" si="26"/>
        <v>0</v>
      </c>
      <c r="L121" s="507">
        <f t="shared" si="26"/>
        <v>0</v>
      </c>
      <c r="M121" s="507">
        <f t="shared" si="26"/>
        <v>0</v>
      </c>
      <c r="N121" s="507"/>
      <c r="O121" s="507">
        <f t="shared" si="26"/>
        <v>0</v>
      </c>
      <c r="P121" s="507"/>
      <c r="Q121" s="507">
        <f t="shared" si="26"/>
        <v>0</v>
      </c>
      <c r="R121" s="507">
        <f t="shared" si="26"/>
        <v>0</v>
      </c>
      <c r="S121" s="507"/>
      <c r="T121" s="507"/>
      <c r="U121" s="507"/>
      <c r="V121" s="507">
        <f t="shared" si="26"/>
        <v>0</v>
      </c>
      <c r="W121" s="507"/>
      <c r="X121" s="507"/>
      <c r="Y121" s="507">
        <f t="shared" si="26"/>
        <v>0</v>
      </c>
      <c r="Z121" s="507"/>
      <c r="AA121" s="507">
        <f t="shared" si="26"/>
        <v>0</v>
      </c>
      <c r="AB121" s="507">
        <f t="shared" si="26"/>
        <v>0</v>
      </c>
      <c r="AC121" s="507">
        <f t="shared" si="26"/>
        <v>0</v>
      </c>
      <c r="AD121" s="434"/>
    </row>
    <row r="122" spans="1:30" ht="18" customHeight="1">
      <c r="A122" s="214" t="s">
        <v>82</v>
      </c>
      <c r="B122" s="502" t="s">
        <v>57</v>
      </c>
      <c r="C122" s="508">
        <f>SUM(D122:AD122)</f>
        <v>0</v>
      </c>
      <c r="D122" s="508"/>
      <c r="E122" s="508"/>
      <c r="F122" s="508"/>
      <c r="G122" s="508"/>
      <c r="H122" s="508"/>
      <c r="I122" s="508"/>
      <c r="J122" s="508"/>
      <c r="K122" s="508"/>
      <c r="L122" s="508"/>
      <c r="M122" s="508"/>
      <c r="N122" s="508"/>
      <c r="O122" s="508"/>
      <c r="P122" s="508"/>
      <c r="Q122" s="508"/>
      <c r="R122" s="508"/>
      <c r="S122" s="508"/>
      <c r="T122" s="508"/>
      <c r="U122" s="508"/>
      <c r="V122" s="508"/>
      <c r="W122" s="508"/>
      <c r="X122" s="508"/>
      <c r="Y122" s="508"/>
      <c r="Z122" s="508"/>
      <c r="AA122" s="508"/>
      <c r="AB122" s="508"/>
      <c r="AC122" s="508"/>
      <c r="AD122" s="435"/>
    </row>
    <row r="123" spans="1:30" ht="18" customHeight="1" thickBot="1">
      <c r="A123" s="216" t="s">
        <v>83</v>
      </c>
      <c r="B123" s="497" t="s">
        <v>58</v>
      </c>
      <c r="C123" s="508">
        <f>SUM(D123:AD123)</f>
        <v>0</v>
      </c>
      <c r="D123" s="512"/>
      <c r="E123" s="512"/>
      <c r="F123" s="512"/>
      <c r="G123" s="512"/>
      <c r="H123" s="512"/>
      <c r="I123" s="512"/>
      <c r="J123" s="512"/>
      <c r="K123" s="512"/>
      <c r="L123" s="512"/>
      <c r="M123" s="512"/>
      <c r="N123" s="512"/>
      <c r="O123" s="512"/>
      <c r="P123" s="512"/>
      <c r="Q123" s="512"/>
      <c r="R123" s="512"/>
      <c r="S123" s="512"/>
      <c r="T123" s="512"/>
      <c r="U123" s="512"/>
      <c r="V123" s="512"/>
      <c r="W123" s="512"/>
      <c r="X123" s="512"/>
      <c r="Y123" s="512"/>
      <c r="Z123" s="512"/>
      <c r="AA123" s="512"/>
      <c r="AB123" s="512"/>
      <c r="AC123" s="512"/>
      <c r="AD123" s="445"/>
    </row>
    <row r="124" spans="1:30" ht="21.95" customHeight="1" thickBot="1">
      <c r="A124" s="12" t="s">
        <v>19</v>
      </c>
      <c r="B124" s="501" t="s">
        <v>392</v>
      </c>
      <c r="C124" s="507">
        <f t="shared" ref="C124:AC124" si="27">+C91+C107+C121</f>
        <v>93213992</v>
      </c>
      <c r="D124" s="507">
        <f t="shared" si="27"/>
        <v>24482316</v>
      </c>
      <c r="E124" s="507">
        <f t="shared" si="27"/>
        <v>2188560</v>
      </c>
      <c r="F124" s="507">
        <f t="shared" si="27"/>
        <v>482600</v>
      </c>
      <c r="G124" s="507">
        <f t="shared" si="27"/>
        <v>1008380</v>
      </c>
      <c r="H124" s="507">
        <f t="shared" si="27"/>
        <v>0</v>
      </c>
      <c r="I124" s="507">
        <f t="shared" si="27"/>
        <v>0</v>
      </c>
      <c r="J124" s="507">
        <f t="shared" si="27"/>
        <v>4879980</v>
      </c>
      <c r="K124" s="507">
        <f t="shared" si="27"/>
        <v>3429000</v>
      </c>
      <c r="L124" s="507">
        <f t="shared" si="27"/>
        <v>7005006</v>
      </c>
      <c r="M124" s="507">
        <f t="shared" si="27"/>
        <v>916774</v>
      </c>
      <c r="N124" s="507">
        <f t="shared" si="27"/>
        <v>4471902</v>
      </c>
      <c r="O124" s="507">
        <f t="shared" si="27"/>
        <v>3121449</v>
      </c>
      <c r="P124" s="507">
        <f t="shared" si="27"/>
        <v>1106820</v>
      </c>
      <c r="Q124" s="507">
        <f t="shared" si="27"/>
        <v>124460</v>
      </c>
      <c r="R124" s="507">
        <f t="shared" si="27"/>
        <v>5981701</v>
      </c>
      <c r="S124" s="507">
        <f t="shared" si="27"/>
        <v>108000</v>
      </c>
      <c r="T124" s="507">
        <f t="shared" si="27"/>
        <v>459613</v>
      </c>
      <c r="U124" s="507">
        <f t="shared" si="27"/>
        <v>2408449</v>
      </c>
      <c r="V124" s="507">
        <f t="shared" si="27"/>
        <v>1935800</v>
      </c>
      <c r="W124" s="507">
        <f t="shared" si="27"/>
        <v>3197139</v>
      </c>
      <c r="X124" s="507">
        <f t="shared" si="27"/>
        <v>9886798</v>
      </c>
      <c r="Y124" s="507">
        <f t="shared" si="27"/>
        <v>644648</v>
      </c>
      <c r="Z124" s="507">
        <f t="shared" si="27"/>
        <v>2286512</v>
      </c>
      <c r="AA124" s="507">
        <f t="shared" si="27"/>
        <v>1600000</v>
      </c>
      <c r="AB124" s="507">
        <f t="shared" si="27"/>
        <v>5768000</v>
      </c>
      <c r="AC124" s="507">
        <f t="shared" si="27"/>
        <v>5720085</v>
      </c>
      <c r="AD124" s="434"/>
    </row>
    <row r="125" spans="1:30" ht="44.25" customHeight="1" thickBot="1">
      <c r="A125" s="12" t="s">
        <v>20</v>
      </c>
      <c r="B125" s="501" t="s">
        <v>393</v>
      </c>
      <c r="C125" s="507">
        <f t="shared" ref="C125:AC125" si="28">+C126+C127+C128</f>
        <v>0</v>
      </c>
      <c r="D125" s="507">
        <f t="shared" si="28"/>
        <v>0</v>
      </c>
      <c r="E125" s="507">
        <f t="shared" si="28"/>
        <v>0</v>
      </c>
      <c r="F125" s="507">
        <f t="shared" si="28"/>
        <v>0</v>
      </c>
      <c r="G125" s="507"/>
      <c r="H125" s="507">
        <f t="shared" si="28"/>
        <v>0</v>
      </c>
      <c r="I125" s="507">
        <f t="shared" si="28"/>
        <v>0</v>
      </c>
      <c r="J125" s="507">
        <f t="shared" si="28"/>
        <v>0</v>
      </c>
      <c r="K125" s="507">
        <f t="shared" si="28"/>
        <v>0</v>
      </c>
      <c r="L125" s="507">
        <f t="shared" si="28"/>
        <v>0</v>
      </c>
      <c r="M125" s="507">
        <f t="shared" si="28"/>
        <v>0</v>
      </c>
      <c r="N125" s="507"/>
      <c r="O125" s="507">
        <f t="shared" si="28"/>
        <v>0</v>
      </c>
      <c r="P125" s="507"/>
      <c r="Q125" s="507">
        <f t="shared" si="28"/>
        <v>0</v>
      </c>
      <c r="R125" s="507">
        <f t="shared" si="28"/>
        <v>0</v>
      </c>
      <c r="S125" s="507"/>
      <c r="T125" s="507"/>
      <c r="U125" s="507"/>
      <c r="V125" s="507">
        <f t="shared" si="28"/>
        <v>0</v>
      </c>
      <c r="W125" s="507"/>
      <c r="X125" s="507"/>
      <c r="Y125" s="507">
        <f t="shared" si="28"/>
        <v>0</v>
      </c>
      <c r="Z125" s="507"/>
      <c r="AA125" s="507">
        <f t="shared" si="28"/>
        <v>0</v>
      </c>
      <c r="AB125" s="507">
        <f t="shared" si="28"/>
        <v>0</v>
      </c>
      <c r="AC125" s="507">
        <f t="shared" si="28"/>
        <v>0</v>
      </c>
      <c r="AD125" s="434"/>
    </row>
    <row r="126" spans="1:30" s="65" customFormat="1" ht="18" customHeight="1">
      <c r="A126" s="214" t="s">
        <v>86</v>
      </c>
      <c r="B126" s="502" t="s">
        <v>394</v>
      </c>
      <c r="C126" s="508">
        <f>SUM(D126:AD126)</f>
        <v>0</v>
      </c>
      <c r="D126" s="523"/>
      <c r="E126" s="523"/>
      <c r="F126" s="523"/>
      <c r="G126" s="523"/>
      <c r="H126" s="523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  <c r="AA126" s="523"/>
      <c r="AB126" s="523"/>
      <c r="AC126" s="523"/>
      <c r="AD126" s="447"/>
    </row>
    <row r="127" spans="1:30" ht="36.75" customHeight="1">
      <c r="A127" s="214" t="s">
        <v>87</v>
      </c>
      <c r="B127" s="502" t="s">
        <v>395</v>
      </c>
      <c r="C127" s="508">
        <f>SUM(D127:AD127)</f>
        <v>0</v>
      </c>
      <c r="D127" s="523"/>
      <c r="E127" s="523"/>
      <c r="F127" s="523"/>
      <c r="G127" s="523"/>
      <c r="H127" s="523"/>
      <c r="I127" s="523"/>
      <c r="J127" s="523"/>
      <c r="K127" s="523"/>
      <c r="L127" s="523"/>
      <c r="M127" s="523"/>
      <c r="N127" s="523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23"/>
      <c r="AA127" s="523"/>
      <c r="AB127" s="523"/>
      <c r="AC127" s="523"/>
      <c r="AD127" s="447"/>
    </row>
    <row r="128" spans="1:30" ht="18" customHeight="1" thickBot="1">
      <c r="A128" s="223" t="s">
        <v>88</v>
      </c>
      <c r="B128" s="503" t="s">
        <v>396</v>
      </c>
      <c r="C128" s="508">
        <f>SUM(D128:AD128)</f>
        <v>0</v>
      </c>
      <c r="D128" s="523"/>
      <c r="E128" s="523"/>
      <c r="F128" s="523"/>
      <c r="G128" s="52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447"/>
    </row>
    <row r="129" spans="1:30" ht="21.95" customHeight="1" thickBot="1">
      <c r="A129" s="12" t="s">
        <v>21</v>
      </c>
      <c r="B129" s="501" t="s">
        <v>397</v>
      </c>
      <c r="C129" s="507">
        <f t="shared" ref="C129:AC129" si="29">+C130+C131+C132+C133</f>
        <v>0</v>
      </c>
      <c r="D129" s="507">
        <f t="shared" si="29"/>
        <v>0</v>
      </c>
      <c r="E129" s="507">
        <f t="shared" si="29"/>
        <v>0</v>
      </c>
      <c r="F129" s="507">
        <f t="shared" si="29"/>
        <v>0</v>
      </c>
      <c r="G129" s="507"/>
      <c r="H129" s="507">
        <f t="shared" si="29"/>
        <v>0</v>
      </c>
      <c r="I129" s="507">
        <f t="shared" si="29"/>
        <v>0</v>
      </c>
      <c r="J129" s="507">
        <f t="shared" si="29"/>
        <v>0</v>
      </c>
      <c r="K129" s="507">
        <f t="shared" si="29"/>
        <v>0</v>
      </c>
      <c r="L129" s="507">
        <f t="shared" si="29"/>
        <v>0</v>
      </c>
      <c r="M129" s="507">
        <f t="shared" si="29"/>
        <v>0</v>
      </c>
      <c r="N129" s="507"/>
      <c r="O129" s="507">
        <f t="shared" si="29"/>
        <v>0</v>
      </c>
      <c r="P129" s="507"/>
      <c r="Q129" s="507">
        <f t="shared" si="29"/>
        <v>0</v>
      </c>
      <c r="R129" s="507">
        <f t="shared" si="29"/>
        <v>0</v>
      </c>
      <c r="S129" s="507"/>
      <c r="T129" s="507"/>
      <c r="U129" s="507"/>
      <c r="V129" s="507">
        <f t="shared" si="29"/>
        <v>0</v>
      </c>
      <c r="W129" s="507"/>
      <c r="X129" s="507"/>
      <c r="Y129" s="507">
        <f t="shared" si="29"/>
        <v>0</v>
      </c>
      <c r="Z129" s="507"/>
      <c r="AA129" s="507">
        <f t="shared" si="29"/>
        <v>0</v>
      </c>
      <c r="AB129" s="507">
        <f t="shared" si="29"/>
        <v>0</v>
      </c>
      <c r="AC129" s="507">
        <f t="shared" si="29"/>
        <v>0</v>
      </c>
      <c r="AD129" s="434"/>
    </row>
    <row r="130" spans="1:30" ht="18" customHeight="1">
      <c r="A130" s="214" t="s">
        <v>89</v>
      </c>
      <c r="B130" s="502" t="s">
        <v>398</v>
      </c>
      <c r="C130" s="508">
        <f>SUM(D130:AD130)</f>
        <v>0</v>
      </c>
      <c r="D130" s="523"/>
      <c r="E130" s="523"/>
      <c r="F130" s="523"/>
      <c r="G130" s="523"/>
      <c r="H130" s="523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  <c r="AA130" s="523"/>
      <c r="AB130" s="523"/>
      <c r="AC130" s="523"/>
      <c r="AD130" s="447"/>
    </row>
    <row r="131" spans="1:30" ht="18" customHeight="1">
      <c r="A131" s="214" t="s">
        <v>90</v>
      </c>
      <c r="B131" s="502" t="s">
        <v>399</v>
      </c>
      <c r="C131" s="508">
        <f>SUM(D131:AD131)</f>
        <v>0</v>
      </c>
      <c r="D131" s="523"/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447"/>
    </row>
    <row r="132" spans="1:30" ht="18" customHeight="1">
      <c r="A132" s="214" t="s">
        <v>302</v>
      </c>
      <c r="B132" s="502" t="s">
        <v>400</v>
      </c>
      <c r="C132" s="508">
        <f>SUM(D132:AD132)</f>
        <v>0</v>
      </c>
      <c r="D132" s="523"/>
      <c r="E132" s="523"/>
      <c r="F132" s="523"/>
      <c r="G132" s="523"/>
      <c r="H132" s="523"/>
      <c r="I132" s="523"/>
      <c r="J132" s="523"/>
      <c r="K132" s="523"/>
      <c r="L132" s="523"/>
      <c r="M132" s="523"/>
      <c r="N132" s="523"/>
      <c r="O132" s="523"/>
      <c r="P132" s="523"/>
      <c r="Q132" s="523"/>
      <c r="R132" s="523"/>
      <c r="S132" s="523"/>
      <c r="T132" s="523"/>
      <c r="U132" s="523"/>
      <c r="V132" s="523"/>
      <c r="W132" s="523"/>
      <c r="X132" s="523"/>
      <c r="Y132" s="523"/>
      <c r="Z132" s="523"/>
      <c r="AA132" s="523"/>
      <c r="AB132" s="523"/>
      <c r="AC132" s="523"/>
      <c r="AD132" s="447"/>
    </row>
    <row r="133" spans="1:30" s="65" customFormat="1" ht="18" customHeight="1" thickBot="1">
      <c r="A133" s="223" t="s">
        <v>304</v>
      </c>
      <c r="B133" s="503" t="s">
        <v>401</v>
      </c>
      <c r="C133" s="508">
        <f>SUM(D133:AD133)</f>
        <v>0</v>
      </c>
      <c r="D133" s="523"/>
      <c r="E133" s="523"/>
      <c r="F133" s="523"/>
      <c r="G133" s="523"/>
      <c r="H133" s="523"/>
      <c r="I133" s="523"/>
      <c r="J133" s="523"/>
      <c r="K133" s="523"/>
      <c r="L133" s="523"/>
      <c r="M133" s="523"/>
      <c r="N133" s="523"/>
      <c r="O133" s="523"/>
      <c r="P133" s="523"/>
      <c r="Q133" s="523"/>
      <c r="R133" s="523"/>
      <c r="S133" s="523"/>
      <c r="T133" s="523"/>
      <c r="U133" s="523"/>
      <c r="V133" s="523"/>
      <c r="W133" s="523"/>
      <c r="X133" s="523"/>
      <c r="Y133" s="523"/>
      <c r="Z133" s="523"/>
      <c r="AA133" s="523"/>
      <c r="AB133" s="523"/>
      <c r="AC133" s="523"/>
      <c r="AD133" s="447"/>
    </row>
    <row r="134" spans="1:30" ht="21.95" customHeight="1" thickBot="1">
      <c r="A134" s="12" t="s">
        <v>22</v>
      </c>
      <c r="B134" s="501" t="s">
        <v>402</v>
      </c>
      <c r="C134" s="525">
        <f t="shared" ref="C134:AC134" si="30">+C135+C136+C137+C138</f>
        <v>29862955</v>
      </c>
      <c r="D134" s="525">
        <f t="shared" si="30"/>
        <v>0</v>
      </c>
      <c r="E134" s="525">
        <f t="shared" si="30"/>
        <v>0</v>
      </c>
      <c r="F134" s="525">
        <f t="shared" si="30"/>
        <v>0</v>
      </c>
      <c r="G134" s="525"/>
      <c r="H134" s="525">
        <f t="shared" si="30"/>
        <v>27669443</v>
      </c>
      <c r="I134" s="525">
        <f t="shared" si="30"/>
        <v>2193512</v>
      </c>
      <c r="J134" s="525">
        <f t="shared" si="30"/>
        <v>0</v>
      </c>
      <c r="K134" s="525">
        <f t="shared" si="30"/>
        <v>0</v>
      </c>
      <c r="L134" s="525">
        <f t="shared" si="30"/>
        <v>0</v>
      </c>
      <c r="M134" s="525">
        <f t="shared" si="30"/>
        <v>0</v>
      </c>
      <c r="N134" s="525"/>
      <c r="O134" s="525">
        <f t="shared" si="30"/>
        <v>0</v>
      </c>
      <c r="P134" s="525"/>
      <c r="Q134" s="525">
        <f t="shared" si="30"/>
        <v>0</v>
      </c>
      <c r="R134" s="525">
        <f t="shared" si="30"/>
        <v>0</v>
      </c>
      <c r="S134" s="525"/>
      <c r="T134" s="525"/>
      <c r="U134" s="525"/>
      <c r="V134" s="525">
        <f t="shared" si="30"/>
        <v>0</v>
      </c>
      <c r="W134" s="525"/>
      <c r="X134" s="525"/>
      <c r="Y134" s="525">
        <f t="shared" si="30"/>
        <v>0</v>
      </c>
      <c r="Z134" s="525"/>
      <c r="AA134" s="525">
        <f t="shared" si="30"/>
        <v>0</v>
      </c>
      <c r="AB134" s="525">
        <f t="shared" si="30"/>
        <v>0</v>
      </c>
      <c r="AC134" s="525">
        <f t="shared" si="30"/>
        <v>0</v>
      </c>
      <c r="AD134" s="438"/>
    </row>
    <row r="135" spans="1:30" ht="18" customHeight="1">
      <c r="A135" s="214" t="s">
        <v>91</v>
      </c>
      <c r="B135" s="502" t="s">
        <v>403</v>
      </c>
      <c r="C135" s="508">
        <f>SUM(D135:AD135)</f>
        <v>0</v>
      </c>
      <c r="D135" s="523"/>
      <c r="E135" s="523"/>
      <c r="F135" s="523"/>
      <c r="G135" s="523"/>
      <c r="H135" s="523"/>
      <c r="I135" s="523"/>
      <c r="J135" s="523"/>
      <c r="K135" s="523"/>
      <c r="L135" s="523"/>
      <c r="M135" s="523"/>
      <c r="N135" s="523"/>
      <c r="O135" s="523"/>
      <c r="P135" s="523"/>
      <c r="Q135" s="523"/>
      <c r="R135" s="523"/>
      <c r="S135" s="523"/>
      <c r="T135" s="523"/>
      <c r="U135" s="523"/>
      <c r="V135" s="523"/>
      <c r="W135" s="523"/>
      <c r="X135" s="523"/>
      <c r="Y135" s="523"/>
      <c r="Z135" s="523"/>
      <c r="AA135" s="523"/>
      <c r="AB135" s="523"/>
      <c r="AC135" s="523"/>
      <c r="AD135" s="447"/>
    </row>
    <row r="136" spans="1:30" ht="18" customHeight="1">
      <c r="A136" s="214" t="s">
        <v>92</v>
      </c>
      <c r="B136" s="502" t="s">
        <v>404</v>
      </c>
      <c r="C136" s="508">
        <f>SUM(D136:AD136)</f>
        <v>2193512</v>
      </c>
      <c r="D136" s="523"/>
      <c r="E136" s="523"/>
      <c r="F136" s="523"/>
      <c r="G136" s="523"/>
      <c r="H136" s="523"/>
      <c r="I136" s="523">
        <v>2193512</v>
      </c>
      <c r="J136" s="523"/>
      <c r="K136" s="523"/>
      <c r="L136" s="523"/>
      <c r="M136" s="523"/>
      <c r="N136" s="523"/>
      <c r="O136" s="523"/>
      <c r="P136" s="523"/>
      <c r="Q136" s="523"/>
      <c r="R136" s="523"/>
      <c r="S136" s="523"/>
      <c r="T136" s="523"/>
      <c r="U136" s="523"/>
      <c r="V136" s="523"/>
      <c r="W136" s="523"/>
      <c r="X136" s="523"/>
      <c r="Y136" s="523"/>
      <c r="Z136" s="523"/>
      <c r="AA136" s="523"/>
      <c r="AB136" s="523"/>
      <c r="AC136" s="523"/>
      <c r="AD136" s="447"/>
    </row>
    <row r="137" spans="1:30" s="65" customFormat="1" ht="18" customHeight="1">
      <c r="A137" s="214" t="s">
        <v>311</v>
      </c>
      <c r="B137" s="502" t="s">
        <v>405</v>
      </c>
      <c r="C137" s="508">
        <f>SUM(D137:AD137)</f>
        <v>0</v>
      </c>
      <c r="D137" s="523"/>
      <c r="E137" s="523"/>
      <c r="F137" s="523"/>
      <c r="G137" s="523"/>
      <c r="H137" s="523"/>
      <c r="I137" s="523"/>
      <c r="J137" s="523"/>
      <c r="K137" s="523"/>
      <c r="L137" s="523"/>
      <c r="M137" s="523"/>
      <c r="N137" s="523"/>
      <c r="O137" s="523"/>
      <c r="P137" s="523"/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  <c r="AA137" s="523"/>
      <c r="AB137" s="523"/>
      <c r="AC137" s="523"/>
      <c r="AD137" s="447"/>
    </row>
    <row r="138" spans="1:30" s="65" customFormat="1" ht="18" customHeight="1" thickBot="1">
      <c r="A138" s="223" t="s">
        <v>313</v>
      </c>
      <c r="B138" s="503" t="s">
        <v>489</v>
      </c>
      <c r="C138" s="508">
        <f>SUM(D138:AD138)</f>
        <v>27669443</v>
      </c>
      <c r="D138" s="523"/>
      <c r="E138" s="523"/>
      <c r="F138" s="523"/>
      <c r="G138" s="523"/>
      <c r="H138" s="523">
        <v>27669443</v>
      </c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  <c r="AA138" s="523"/>
      <c r="AB138" s="523"/>
      <c r="AC138" s="523"/>
      <c r="AD138" s="447"/>
    </row>
    <row r="139" spans="1:30" s="65" customFormat="1" ht="21.95" customHeight="1" thickBot="1">
      <c r="A139" s="12" t="s">
        <v>23</v>
      </c>
      <c r="B139" s="501" t="s">
        <v>407</v>
      </c>
      <c r="C139" s="526">
        <f t="shared" ref="C139:AC139" si="31">+C140+C141+C142+C143</f>
        <v>0</v>
      </c>
      <c r="D139" s="526">
        <f t="shared" si="31"/>
        <v>0</v>
      </c>
      <c r="E139" s="526">
        <f t="shared" si="31"/>
        <v>0</v>
      </c>
      <c r="F139" s="526">
        <f t="shared" si="31"/>
        <v>0</v>
      </c>
      <c r="G139" s="526"/>
      <c r="H139" s="526">
        <f t="shared" si="31"/>
        <v>0</v>
      </c>
      <c r="I139" s="526">
        <f t="shared" si="31"/>
        <v>0</v>
      </c>
      <c r="J139" s="526">
        <f t="shared" si="31"/>
        <v>0</v>
      </c>
      <c r="K139" s="526">
        <f t="shared" si="31"/>
        <v>0</v>
      </c>
      <c r="L139" s="526">
        <f t="shared" si="31"/>
        <v>0</v>
      </c>
      <c r="M139" s="526">
        <f t="shared" si="31"/>
        <v>0</v>
      </c>
      <c r="N139" s="526"/>
      <c r="O139" s="526">
        <f t="shared" si="31"/>
        <v>0</v>
      </c>
      <c r="P139" s="526"/>
      <c r="Q139" s="526">
        <f t="shared" si="31"/>
        <v>0</v>
      </c>
      <c r="R139" s="526">
        <f t="shared" si="31"/>
        <v>0</v>
      </c>
      <c r="S139" s="526"/>
      <c r="T139" s="526"/>
      <c r="U139" s="526"/>
      <c r="V139" s="526">
        <f t="shared" si="31"/>
        <v>0</v>
      </c>
      <c r="W139" s="526"/>
      <c r="X139" s="526"/>
      <c r="Y139" s="526">
        <f t="shared" si="31"/>
        <v>0</v>
      </c>
      <c r="Z139" s="526"/>
      <c r="AA139" s="526">
        <f t="shared" si="31"/>
        <v>0</v>
      </c>
      <c r="AB139" s="526">
        <f t="shared" si="31"/>
        <v>0</v>
      </c>
      <c r="AC139" s="526">
        <f t="shared" si="31"/>
        <v>0</v>
      </c>
      <c r="AD139" s="449"/>
    </row>
    <row r="140" spans="1:30" s="65" customFormat="1" ht="18" customHeight="1">
      <c r="A140" s="214" t="s">
        <v>175</v>
      </c>
      <c r="B140" s="502"/>
      <c r="C140" s="508">
        <f>SUM(D140:AD140)</f>
        <v>0</v>
      </c>
      <c r="D140" s="523"/>
      <c r="E140" s="523"/>
      <c r="F140" s="523"/>
      <c r="G140" s="523"/>
      <c r="H140" s="523"/>
      <c r="I140" s="523"/>
      <c r="J140" s="523"/>
      <c r="K140" s="523"/>
      <c r="L140" s="523"/>
      <c r="M140" s="523"/>
      <c r="N140" s="523"/>
      <c r="O140" s="523"/>
      <c r="P140" s="523"/>
      <c r="Q140" s="523"/>
      <c r="R140" s="523"/>
      <c r="S140" s="523"/>
      <c r="T140" s="523"/>
      <c r="U140" s="523"/>
      <c r="V140" s="523"/>
      <c r="W140" s="523"/>
      <c r="X140" s="523"/>
      <c r="Y140" s="523"/>
      <c r="Z140" s="523"/>
      <c r="AA140" s="523"/>
      <c r="AB140" s="523"/>
      <c r="AC140" s="523"/>
      <c r="AD140" s="447"/>
    </row>
    <row r="141" spans="1:30" s="65" customFormat="1" ht="18" customHeight="1">
      <c r="A141" s="214" t="s">
        <v>176</v>
      </c>
      <c r="B141" s="502" t="s">
        <v>409</v>
      </c>
      <c r="C141" s="508">
        <f>SUM(D141:AD141)</f>
        <v>0</v>
      </c>
      <c r="D141" s="523"/>
      <c r="E141" s="523"/>
      <c r="F141" s="523"/>
      <c r="G141" s="523"/>
      <c r="H141" s="523"/>
      <c r="I141" s="523"/>
      <c r="J141" s="523"/>
      <c r="K141" s="523"/>
      <c r="L141" s="523"/>
      <c r="M141" s="523"/>
      <c r="N141" s="523"/>
      <c r="O141" s="523"/>
      <c r="P141" s="523"/>
      <c r="Q141" s="523"/>
      <c r="R141" s="523"/>
      <c r="S141" s="523"/>
      <c r="T141" s="523"/>
      <c r="U141" s="523"/>
      <c r="V141" s="523"/>
      <c r="W141" s="523"/>
      <c r="X141" s="523"/>
      <c r="Y141" s="523"/>
      <c r="Z141" s="523"/>
      <c r="AA141" s="523"/>
      <c r="AB141" s="523"/>
      <c r="AC141" s="523"/>
      <c r="AD141" s="447"/>
    </row>
    <row r="142" spans="1:30" s="65" customFormat="1" ht="18" customHeight="1">
      <c r="A142" s="214" t="s">
        <v>222</v>
      </c>
      <c r="B142" s="502" t="s">
        <v>410</v>
      </c>
      <c r="C142" s="508">
        <f>SUM(D142:AD142)</f>
        <v>0</v>
      </c>
      <c r="D142" s="523"/>
      <c r="E142" s="523"/>
      <c r="F142" s="523"/>
      <c r="G142" s="523"/>
      <c r="H142" s="523"/>
      <c r="I142" s="523"/>
      <c r="J142" s="523"/>
      <c r="K142" s="523"/>
      <c r="L142" s="523"/>
      <c r="M142" s="523"/>
      <c r="N142" s="523"/>
      <c r="O142" s="523"/>
      <c r="P142" s="523"/>
      <c r="Q142" s="523"/>
      <c r="R142" s="523"/>
      <c r="S142" s="523"/>
      <c r="T142" s="523"/>
      <c r="U142" s="523"/>
      <c r="V142" s="523"/>
      <c r="W142" s="523"/>
      <c r="X142" s="523"/>
      <c r="Y142" s="523"/>
      <c r="Z142" s="523"/>
      <c r="AA142" s="523"/>
      <c r="AB142" s="523"/>
      <c r="AC142" s="523"/>
      <c r="AD142" s="447"/>
    </row>
    <row r="143" spans="1:30" ht="18" customHeight="1" thickBot="1">
      <c r="A143" s="214" t="s">
        <v>319</v>
      </c>
      <c r="B143" s="502" t="s">
        <v>411</v>
      </c>
      <c r="C143" s="508">
        <f>SUM(D143:AD143)</f>
        <v>0</v>
      </c>
      <c r="D143" s="523"/>
      <c r="E143" s="523"/>
      <c r="F143" s="523"/>
      <c r="G143" s="523"/>
      <c r="H143" s="523"/>
      <c r="I143" s="523"/>
      <c r="J143" s="523"/>
      <c r="K143" s="523"/>
      <c r="L143" s="523"/>
      <c r="M143" s="523"/>
      <c r="N143" s="523"/>
      <c r="O143" s="523"/>
      <c r="P143" s="523"/>
      <c r="Q143" s="523"/>
      <c r="R143" s="523"/>
      <c r="S143" s="523"/>
      <c r="T143" s="523"/>
      <c r="U143" s="523"/>
      <c r="V143" s="523"/>
      <c r="W143" s="523"/>
      <c r="X143" s="523"/>
      <c r="Y143" s="523"/>
      <c r="Z143" s="523"/>
      <c r="AA143" s="523"/>
      <c r="AB143" s="523"/>
      <c r="AC143" s="523"/>
      <c r="AD143" s="447"/>
    </row>
    <row r="144" spans="1:30" ht="21.95" customHeight="1" thickBot="1">
      <c r="A144" s="12" t="s">
        <v>24</v>
      </c>
      <c r="B144" s="501" t="s">
        <v>412</v>
      </c>
      <c r="C144" s="527">
        <f t="shared" ref="C144:AC144" si="32">+C125+C129+C134+C139</f>
        <v>29862955</v>
      </c>
      <c r="D144" s="527">
        <f t="shared" si="32"/>
        <v>0</v>
      </c>
      <c r="E144" s="527">
        <f t="shared" si="32"/>
        <v>0</v>
      </c>
      <c r="F144" s="527">
        <f t="shared" si="32"/>
        <v>0</v>
      </c>
      <c r="G144" s="527"/>
      <c r="H144" s="527">
        <f t="shared" si="32"/>
        <v>27669443</v>
      </c>
      <c r="I144" s="527">
        <f t="shared" si="32"/>
        <v>2193512</v>
      </c>
      <c r="J144" s="527">
        <f t="shared" si="32"/>
        <v>0</v>
      </c>
      <c r="K144" s="527">
        <f t="shared" si="32"/>
        <v>0</v>
      </c>
      <c r="L144" s="527">
        <f t="shared" si="32"/>
        <v>0</v>
      </c>
      <c r="M144" s="527">
        <f t="shared" si="32"/>
        <v>0</v>
      </c>
      <c r="N144" s="527"/>
      <c r="O144" s="527">
        <f t="shared" si="32"/>
        <v>0</v>
      </c>
      <c r="P144" s="527"/>
      <c r="Q144" s="527">
        <f t="shared" si="32"/>
        <v>0</v>
      </c>
      <c r="R144" s="527">
        <f t="shared" si="32"/>
        <v>0</v>
      </c>
      <c r="S144" s="527"/>
      <c r="T144" s="527"/>
      <c r="U144" s="527"/>
      <c r="V144" s="527">
        <f t="shared" si="32"/>
        <v>0</v>
      </c>
      <c r="W144" s="527"/>
      <c r="X144" s="527"/>
      <c r="Y144" s="527">
        <f t="shared" si="32"/>
        <v>0</v>
      </c>
      <c r="Z144" s="527"/>
      <c r="AA144" s="527">
        <f t="shared" si="32"/>
        <v>0</v>
      </c>
      <c r="AB144" s="527">
        <f t="shared" si="32"/>
        <v>0</v>
      </c>
      <c r="AC144" s="527">
        <f t="shared" si="32"/>
        <v>0</v>
      </c>
      <c r="AD144" s="450"/>
    </row>
    <row r="145" spans="1:30" ht="21.95" customHeight="1" thickBot="1">
      <c r="A145" s="225" t="s">
        <v>25</v>
      </c>
      <c r="B145" s="504" t="s">
        <v>413</v>
      </c>
      <c r="C145" s="527">
        <f t="shared" ref="C145:AC145" si="33">+C124+C144</f>
        <v>123076947</v>
      </c>
      <c r="D145" s="527">
        <f t="shared" si="33"/>
        <v>24482316</v>
      </c>
      <c r="E145" s="527">
        <f t="shared" si="33"/>
        <v>2188560</v>
      </c>
      <c r="F145" s="527">
        <f t="shared" si="33"/>
        <v>482600</v>
      </c>
      <c r="G145" s="527">
        <f t="shared" si="33"/>
        <v>1008380</v>
      </c>
      <c r="H145" s="527">
        <f t="shared" si="33"/>
        <v>27669443</v>
      </c>
      <c r="I145" s="527">
        <f t="shared" si="33"/>
        <v>2193512</v>
      </c>
      <c r="J145" s="527">
        <f t="shared" si="33"/>
        <v>4879980</v>
      </c>
      <c r="K145" s="527">
        <f t="shared" si="33"/>
        <v>3429000</v>
      </c>
      <c r="L145" s="527">
        <f t="shared" si="33"/>
        <v>7005006</v>
      </c>
      <c r="M145" s="527">
        <f t="shared" si="33"/>
        <v>916774</v>
      </c>
      <c r="N145" s="527">
        <f t="shared" si="33"/>
        <v>4471902</v>
      </c>
      <c r="O145" s="527">
        <f t="shared" si="33"/>
        <v>3121449</v>
      </c>
      <c r="P145" s="527">
        <f t="shared" si="33"/>
        <v>1106820</v>
      </c>
      <c r="Q145" s="527">
        <f t="shared" si="33"/>
        <v>124460</v>
      </c>
      <c r="R145" s="527">
        <f t="shared" si="33"/>
        <v>5981701</v>
      </c>
      <c r="S145" s="527">
        <f t="shared" si="33"/>
        <v>108000</v>
      </c>
      <c r="T145" s="527">
        <f t="shared" si="33"/>
        <v>459613</v>
      </c>
      <c r="U145" s="527">
        <f t="shared" si="33"/>
        <v>2408449</v>
      </c>
      <c r="V145" s="527">
        <f t="shared" si="33"/>
        <v>1935800</v>
      </c>
      <c r="W145" s="527">
        <f t="shared" si="33"/>
        <v>3197139</v>
      </c>
      <c r="X145" s="527">
        <f t="shared" si="33"/>
        <v>9886798</v>
      </c>
      <c r="Y145" s="527">
        <f t="shared" si="33"/>
        <v>644648</v>
      </c>
      <c r="Z145" s="527">
        <f t="shared" si="33"/>
        <v>2286512</v>
      </c>
      <c r="AA145" s="527">
        <f t="shared" si="33"/>
        <v>1600000</v>
      </c>
      <c r="AB145" s="527">
        <f t="shared" si="33"/>
        <v>5768000</v>
      </c>
      <c r="AC145" s="527">
        <f t="shared" si="33"/>
        <v>5720085</v>
      </c>
      <c r="AD145" s="450"/>
    </row>
    <row r="146" spans="1:30" ht="18" customHeight="1" thickBot="1">
      <c r="B146" s="505"/>
      <c r="C146" s="528"/>
      <c r="D146" s="528"/>
      <c r="E146" s="528"/>
      <c r="F146" s="528"/>
      <c r="G146" s="528"/>
      <c r="H146" s="528"/>
      <c r="I146" s="528"/>
      <c r="J146" s="528"/>
      <c r="K146" s="528"/>
      <c r="L146" s="528"/>
      <c r="M146" s="528"/>
      <c r="N146" s="528"/>
      <c r="O146" s="528"/>
      <c r="P146" s="528"/>
      <c r="Q146" s="528"/>
      <c r="R146" s="528"/>
      <c r="S146" s="528"/>
      <c r="T146" s="528"/>
      <c r="U146" s="528"/>
      <c r="V146" s="528"/>
      <c r="W146" s="528"/>
      <c r="X146" s="528"/>
      <c r="Y146" s="528"/>
      <c r="Z146" s="528"/>
      <c r="AA146" s="528"/>
      <c r="AB146" s="528"/>
      <c r="AC146" s="528"/>
      <c r="AD146" s="451"/>
    </row>
    <row r="147" spans="1:30" ht="21.95" customHeight="1" thickBot="1">
      <c r="A147" s="534" t="s">
        <v>200</v>
      </c>
      <c r="B147" s="506"/>
      <c r="C147" s="529">
        <f>D147+E147+F147+G147+H147+I147+J147+K147+L147+M147+N147+O147+P147+Q147+R147+S147+T147+U147+V147+W147+X147+Y147+Z147+AA147</f>
        <v>11</v>
      </c>
      <c r="D147" s="530">
        <v>1</v>
      </c>
      <c r="E147" s="531">
        <v>1</v>
      </c>
      <c r="F147" s="531"/>
      <c r="G147" s="531"/>
      <c r="H147" s="531"/>
      <c r="I147" s="531"/>
      <c r="J147" s="531">
        <v>1</v>
      </c>
      <c r="K147" s="531"/>
      <c r="L147" s="531">
        <v>1</v>
      </c>
      <c r="M147" s="530"/>
      <c r="N147" s="530">
        <v>1</v>
      </c>
      <c r="O147" s="530">
        <v>1</v>
      </c>
      <c r="P147" s="530"/>
      <c r="Q147" s="530"/>
      <c r="R147" s="530">
        <v>1</v>
      </c>
      <c r="S147" s="530"/>
      <c r="T147" s="530"/>
      <c r="U147" s="530">
        <v>1</v>
      </c>
      <c r="V147" s="530"/>
      <c r="W147" s="532">
        <v>0.41</v>
      </c>
      <c r="X147" s="532" t="s">
        <v>524</v>
      </c>
      <c r="Y147" s="532">
        <v>0.85</v>
      </c>
      <c r="Z147" s="531"/>
      <c r="AA147" s="531"/>
      <c r="AB147" s="530"/>
      <c r="AC147" s="531"/>
      <c r="AD147" s="452"/>
    </row>
    <row r="148" spans="1:30" ht="21.95" customHeight="1" thickBot="1">
      <c r="A148" s="534" t="s">
        <v>201</v>
      </c>
      <c r="B148" s="506"/>
      <c r="C148" s="533">
        <f>SUM(D148:AD148)</f>
        <v>0</v>
      </c>
      <c r="D148" s="531"/>
      <c r="E148" s="531"/>
      <c r="F148" s="531"/>
      <c r="G148" s="531"/>
      <c r="H148" s="531"/>
      <c r="I148" s="531"/>
      <c r="J148" s="531"/>
      <c r="K148" s="531"/>
      <c r="L148" s="531"/>
      <c r="M148" s="530"/>
      <c r="N148" s="530"/>
      <c r="O148" s="530"/>
      <c r="P148" s="530"/>
      <c r="Q148" s="530"/>
      <c r="R148" s="530"/>
      <c r="S148" s="530"/>
      <c r="T148" s="530"/>
      <c r="U148" s="530"/>
      <c r="V148" s="530"/>
      <c r="W148" s="531"/>
      <c r="X148" s="531"/>
      <c r="Y148" s="531"/>
      <c r="Z148" s="531"/>
      <c r="AA148" s="531"/>
      <c r="AB148" s="531"/>
      <c r="AC148" s="531"/>
      <c r="AD148" s="452"/>
    </row>
    <row r="149" spans="1:30" ht="18" customHeight="1">
      <c r="B149" s="505"/>
    </row>
    <row r="150" spans="1:30" ht="18" customHeight="1">
      <c r="B150" s="505"/>
    </row>
    <row r="151" spans="1:30" ht="20.25">
      <c r="B151" s="505"/>
    </row>
    <row r="152" spans="1:30" ht="20.25">
      <c r="B152" s="505"/>
    </row>
    <row r="153" spans="1:30" ht="20.25">
      <c r="B153" s="505"/>
    </row>
    <row r="154" spans="1:30" ht="20.25">
      <c r="B154" s="505"/>
    </row>
    <row r="155" spans="1:30" ht="20.25">
      <c r="B155" s="505"/>
    </row>
  </sheetData>
  <sheetProtection password="F16B" sheet="1" formatCells="0" formatColumns="0" formatRows="0" insertColumns="0" insertRows="0" insertHyperlinks="0" deleteColumns="0" deleteRows="0" sort="0" autoFilter="0" pivotTables="0"/>
  <phoneticPr fontId="29" type="noConversion"/>
  <pageMargins left="0.62992125984251968" right="0.43307086614173229" top="0.35433070866141736" bottom="0" header="0.51181102362204722" footer="0"/>
  <pageSetup paperSize="8" scale="34" orientation="portrait" r:id="rId1"/>
  <headerFooter alignWithMargins="0">
    <oddFooter>&amp;C&amp;P</oddFooter>
  </headerFooter>
  <colBreaks count="1" manualBreakCount="1">
    <brk id="23" max="1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zoomScale="60" zoomScaleNormal="100" workbookViewId="0">
      <pane xSplit="3" ySplit="7" topLeftCell="D74" activePane="bottomRight" state="frozen"/>
      <selection pane="topRight" activeCell="D1" sqref="D1"/>
      <selection pane="bottomLeft" activeCell="A8" sqref="A8"/>
      <selection pane="bottomRight" activeCell="C1" sqref="C1"/>
    </sheetView>
  </sheetViews>
  <sheetFormatPr defaultRowHeight="12.75"/>
  <cols>
    <col min="1" max="1" width="6" style="226" customWidth="1"/>
    <col min="2" max="2" width="100.1640625" style="227" customWidth="1"/>
    <col min="3" max="3" width="30.83203125" style="229" customWidth="1"/>
    <col min="4" max="8" width="30.83203125" style="2" customWidth="1"/>
    <col min="9" max="16384" width="9.33203125" style="2"/>
  </cols>
  <sheetData>
    <row r="1" spans="1:12" s="1" customFormat="1" ht="16.5" customHeight="1" thickBot="1">
      <c r="A1" s="147"/>
      <c r="B1" s="228"/>
      <c r="C1" s="152" t="s">
        <v>596</v>
      </c>
    </row>
    <row r="2" spans="1:12" s="61" customFormat="1" ht="39" thickBot="1">
      <c r="A2" s="232" t="s">
        <v>59</v>
      </c>
      <c r="B2" s="233" t="s">
        <v>217</v>
      </c>
      <c r="C2" s="234" t="s">
        <v>487</v>
      </c>
      <c r="D2" s="235" t="s">
        <v>462</v>
      </c>
      <c r="E2" s="235" t="s">
        <v>462</v>
      </c>
      <c r="F2" s="237" t="s">
        <v>498</v>
      </c>
      <c r="G2" s="238" t="s">
        <v>480</v>
      </c>
      <c r="H2" s="238" t="s">
        <v>510</v>
      </c>
      <c r="I2" s="230"/>
      <c r="J2" s="230"/>
      <c r="K2" s="230"/>
      <c r="L2" s="230"/>
    </row>
    <row r="3" spans="1:12" s="539" customFormat="1" ht="61.5" thickBot="1">
      <c r="A3" s="536" t="s">
        <v>198</v>
      </c>
      <c r="B3" s="464" t="s">
        <v>453</v>
      </c>
      <c r="C3" s="537" t="s">
        <v>488</v>
      </c>
      <c r="D3" s="535" t="s">
        <v>545</v>
      </c>
      <c r="E3" s="535" t="s">
        <v>546</v>
      </c>
      <c r="F3" s="472" t="s">
        <v>499</v>
      </c>
      <c r="G3" s="472" t="s">
        <v>479</v>
      </c>
      <c r="H3" s="472" t="s">
        <v>547</v>
      </c>
      <c r="I3" s="538"/>
      <c r="J3" s="538"/>
      <c r="K3" s="538"/>
    </row>
    <row r="4" spans="1:12" s="62" customFormat="1" ht="15.95" customHeight="1" thickBot="1">
      <c r="A4" s="148"/>
      <c r="B4" s="148"/>
      <c r="C4" s="149"/>
      <c r="F4" s="149"/>
      <c r="G4" s="149"/>
      <c r="H4" s="149"/>
    </row>
    <row r="5" spans="1:12" ht="57" thickBot="1">
      <c r="A5" s="456" t="s">
        <v>199</v>
      </c>
      <c r="B5" s="457" t="s">
        <v>52</v>
      </c>
      <c r="C5" s="458" t="s">
        <v>53</v>
      </c>
      <c r="D5" s="458" t="s">
        <v>53</v>
      </c>
      <c r="E5" s="458" t="s">
        <v>53</v>
      </c>
      <c r="F5" s="458" t="s">
        <v>53</v>
      </c>
      <c r="G5" s="458" t="s">
        <v>53</v>
      </c>
      <c r="H5" s="458" t="s">
        <v>53</v>
      </c>
    </row>
    <row r="6" spans="1:12" s="46" customFormat="1" ht="19.5" thickBot="1">
      <c r="A6" s="459">
        <v>1</v>
      </c>
      <c r="B6" s="460">
        <v>2</v>
      </c>
      <c r="C6" s="461">
        <v>3</v>
      </c>
      <c r="D6" s="461" t="s">
        <v>25</v>
      </c>
      <c r="E6" s="461" t="s">
        <v>27</v>
      </c>
      <c r="F6" s="461"/>
      <c r="G6" s="461" t="s">
        <v>40</v>
      </c>
      <c r="H6" s="461" t="s">
        <v>125</v>
      </c>
    </row>
    <row r="7" spans="1:12" s="46" customFormat="1" ht="21" thickBot="1">
      <c r="A7" s="462"/>
      <c r="B7" s="474" t="s">
        <v>54</v>
      </c>
      <c r="C7" s="463" t="s">
        <v>454</v>
      </c>
      <c r="D7" s="463" t="s">
        <v>454</v>
      </c>
      <c r="E7" s="463" t="s">
        <v>454</v>
      </c>
      <c r="F7" s="458" t="s">
        <v>53</v>
      </c>
      <c r="G7" s="463" t="s">
        <v>454</v>
      </c>
      <c r="H7" s="463" t="s">
        <v>454</v>
      </c>
    </row>
    <row r="8" spans="1:12" s="46" customFormat="1" ht="39.75" thickBot="1">
      <c r="A8" s="12" t="s">
        <v>16</v>
      </c>
      <c r="B8" s="475" t="s">
        <v>252</v>
      </c>
      <c r="C8" s="507">
        <f>+C9+C10+C11+C12+C13+C14</f>
        <v>0</v>
      </c>
      <c r="D8" s="507">
        <f>+D9+D10+D11+D12+D13+D14</f>
        <v>0</v>
      </c>
      <c r="E8" s="507">
        <f>+E9+E10+E11+E12+E13+E14</f>
        <v>0</v>
      </c>
      <c r="F8" s="507"/>
      <c r="G8" s="507">
        <f>+G9+G10+G11+G12+G13+G14</f>
        <v>0</v>
      </c>
      <c r="H8" s="434"/>
    </row>
    <row r="9" spans="1:12" s="63" customFormat="1" ht="18" customHeight="1">
      <c r="A9" s="214" t="s">
        <v>93</v>
      </c>
      <c r="B9" s="476" t="s">
        <v>253</v>
      </c>
      <c r="C9" s="508">
        <f t="shared" ref="C9:C14" si="0">SUM(D9:H9)</f>
        <v>0</v>
      </c>
      <c r="D9" s="508"/>
      <c r="E9" s="508"/>
      <c r="F9" s="508"/>
      <c r="G9" s="508"/>
      <c r="H9" s="435"/>
    </row>
    <row r="10" spans="1:12" s="64" customFormat="1" ht="18" customHeight="1">
      <c r="A10" s="215" t="s">
        <v>94</v>
      </c>
      <c r="B10" s="477" t="s">
        <v>254</v>
      </c>
      <c r="C10" s="508">
        <f t="shared" si="0"/>
        <v>0</v>
      </c>
      <c r="D10" s="509"/>
      <c r="E10" s="509"/>
      <c r="F10" s="509"/>
      <c r="G10" s="509"/>
      <c r="H10" s="444"/>
    </row>
    <row r="11" spans="1:12" s="64" customFormat="1" ht="18" customHeight="1">
      <c r="A11" s="215" t="s">
        <v>95</v>
      </c>
      <c r="B11" s="477" t="s">
        <v>255</v>
      </c>
      <c r="C11" s="508">
        <f t="shared" si="0"/>
        <v>0</v>
      </c>
      <c r="D11" s="509"/>
      <c r="E11" s="509"/>
      <c r="F11" s="509"/>
      <c r="G11" s="509"/>
      <c r="H11" s="444"/>
    </row>
    <row r="12" spans="1:12" s="64" customFormat="1" ht="18" customHeight="1">
      <c r="A12" s="215" t="s">
        <v>96</v>
      </c>
      <c r="B12" s="477" t="s">
        <v>256</v>
      </c>
      <c r="C12" s="508">
        <f t="shared" si="0"/>
        <v>0</v>
      </c>
      <c r="D12" s="509"/>
      <c r="E12" s="509"/>
      <c r="F12" s="509"/>
      <c r="G12" s="509"/>
      <c r="H12" s="444"/>
    </row>
    <row r="13" spans="1:12" s="64" customFormat="1" ht="18" customHeight="1">
      <c r="A13" s="215" t="s">
        <v>143</v>
      </c>
      <c r="B13" s="477" t="s">
        <v>257</v>
      </c>
      <c r="C13" s="508">
        <f t="shared" si="0"/>
        <v>0</v>
      </c>
      <c r="D13" s="510"/>
      <c r="E13" s="510"/>
      <c r="F13" s="510"/>
      <c r="G13" s="510"/>
      <c r="H13" s="454"/>
    </row>
    <row r="14" spans="1:12" s="63" customFormat="1" ht="18" customHeight="1" thickBot="1">
      <c r="A14" s="216" t="s">
        <v>97</v>
      </c>
      <c r="B14" s="478" t="s">
        <v>258</v>
      </c>
      <c r="C14" s="508">
        <f t="shared" si="0"/>
        <v>0</v>
      </c>
      <c r="D14" s="511"/>
      <c r="E14" s="511"/>
      <c r="F14" s="511"/>
      <c r="G14" s="511"/>
      <c r="H14" s="455"/>
    </row>
    <row r="15" spans="1:12" s="63" customFormat="1" ht="39" customHeight="1" thickBot="1">
      <c r="A15" s="12" t="s">
        <v>17</v>
      </c>
      <c r="B15" s="479" t="s">
        <v>259</v>
      </c>
      <c r="C15" s="507">
        <f>+C16+C17+C18+C19+C20</f>
        <v>53303369</v>
      </c>
      <c r="D15" s="507">
        <f>+D16+D17+D18+D19+D20</f>
        <v>0</v>
      </c>
      <c r="E15" s="507">
        <f>+E16+E17+E18+E19+E20</f>
        <v>53303369</v>
      </c>
      <c r="F15" s="507"/>
      <c r="G15" s="507">
        <f>+G16+G17+G18+G19+G20</f>
        <v>0</v>
      </c>
      <c r="H15" s="434"/>
    </row>
    <row r="16" spans="1:12" s="63" customFormat="1" ht="18" customHeight="1">
      <c r="A16" s="214" t="s">
        <v>99</v>
      </c>
      <c r="B16" s="476" t="s">
        <v>260</v>
      </c>
      <c r="C16" s="508">
        <f t="shared" ref="C16:C21" si="1">SUM(D16:H16)</f>
        <v>0</v>
      </c>
      <c r="D16" s="508"/>
      <c r="E16" s="508"/>
      <c r="F16" s="508"/>
      <c r="G16" s="508"/>
      <c r="H16" s="435"/>
    </row>
    <row r="17" spans="1:8" s="63" customFormat="1" ht="18" customHeight="1">
      <c r="A17" s="215" t="s">
        <v>100</v>
      </c>
      <c r="B17" s="477" t="s">
        <v>261</v>
      </c>
      <c r="C17" s="508">
        <f t="shared" si="1"/>
        <v>0</v>
      </c>
      <c r="D17" s="509"/>
      <c r="E17" s="509"/>
      <c r="F17" s="509"/>
      <c r="G17" s="509"/>
      <c r="H17" s="444"/>
    </row>
    <row r="18" spans="1:8" s="63" customFormat="1" ht="18" customHeight="1">
      <c r="A18" s="215" t="s">
        <v>101</v>
      </c>
      <c r="B18" s="477" t="s">
        <v>262</v>
      </c>
      <c r="C18" s="508">
        <f t="shared" si="1"/>
        <v>0</v>
      </c>
      <c r="D18" s="509"/>
      <c r="E18" s="509"/>
      <c r="F18" s="509"/>
      <c r="G18" s="509"/>
      <c r="H18" s="444"/>
    </row>
    <row r="19" spans="1:8" s="63" customFormat="1" ht="18" customHeight="1">
      <c r="A19" s="215" t="s">
        <v>102</v>
      </c>
      <c r="B19" s="477" t="s">
        <v>263</v>
      </c>
      <c r="C19" s="508">
        <f t="shared" si="1"/>
        <v>0</v>
      </c>
      <c r="D19" s="509"/>
      <c r="E19" s="509"/>
      <c r="F19" s="509"/>
      <c r="G19" s="509"/>
      <c r="H19" s="444"/>
    </row>
    <row r="20" spans="1:8" s="63" customFormat="1" ht="18" customHeight="1">
      <c r="A20" s="215" t="s">
        <v>103</v>
      </c>
      <c r="B20" s="477" t="s">
        <v>264</v>
      </c>
      <c r="C20" s="508">
        <f t="shared" si="1"/>
        <v>53303369</v>
      </c>
      <c r="D20" s="509"/>
      <c r="E20" s="509">
        <v>53303369</v>
      </c>
      <c r="F20" s="509"/>
      <c r="G20" s="509"/>
      <c r="H20" s="444"/>
    </row>
    <row r="21" spans="1:8" s="64" customFormat="1" ht="18" customHeight="1" thickBot="1">
      <c r="A21" s="216" t="s">
        <v>112</v>
      </c>
      <c r="B21" s="478" t="s">
        <v>265</v>
      </c>
      <c r="C21" s="508">
        <f t="shared" si="1"/>
        <v>0</v>
      </c>
      <c r="D21" s="512"/>
      <c r="E21" s="512"/>
      <c r="F21" s="512"/>
      <c r="G21" s="512"/>
      <c r="H21" s="445"/>
    </row>
    <row r="22" spans="1:8" s="64" customFormat="1" ht="35.25" customHeight="1" thickBot="1">
      <c r="A22" s="12" t="s">
        <v>18</v>
      </c>
      <c r="B22" s="480" t="s">
        <v>266</v>
      </c>
      <c r="C22" s="507">
        <f>+C23+C24+C25+C26+C27</f>
        <v>0</v>
      </c>
      <c r="D22" s="507">
        <f>+D23+D24+D25+D26+D27</f>
        <v>0</v>
      </c>
      <c r="E22" s="507">
        <f>+E23+E24+E25+E26+E27</f>
        <v>0</v>
      </c>
      <c r="F22" s="507"/>
      <c r="G22" s="507">
        <f>+G23+G24+G25+G26+G27</f>
        <v>0</v>
      </c>
      <c r="H22" s="434"/>
    </row>
    <row r="23" spans="1:8" s="64" customFormat="1" ht="18" customHeight="1">
      <c r="A23" s="214" t="s">
        <v>82</v>
      </c>
      <c r="B23" s="476" t="s">
        <v>267</v>
      </c>
      <c r="C23" s="508">
        <f t="shared" ref="C23:C28" si="2">SUM(D23:H23)</f>
        <v>0</v>
      </c>
      <c r="D23" s="508"/>
      <c r="E23" s="508"/>
      <c r="F23" s="508"/>
      <c r="G23" s="508"/>
      <c r="H23" s="435"/>
    </row>
    <row r="24" spans="1:8" s="63" customFormat="1" ht="18" customHeight="1">
      <c r="A24" s="215" t="s">
        <v>83</v>
      </c>
      <c r="B24" s="477" t="s">
        <v>268</v>
      </c>
      <c r="C24" s="508">
        <f t="shared" si="2"/>
        <v>0</v>
      </c>
      <c r="D24" s="509"/>
      <c r="E24" s="509"/>
      <c r="F24" s="509"/>
      <c r="G24" s="509"/>
      <c r="H24" s="444"/>
    </row>
    <row r="25" spans="1:8" s="64" customFormat="1" ht="18" customHeight="1">
      <c r="A25" s="215" t="s">
        <v>84</v>
      </c>
      <c r="B25" s="477" t="s">
        <v>269</v>
      </c>
      <c r="C25" s="508">
        <f t="shared" si="2"/>
        <v>0</v>
      </c>
      <c r="D25" s="509"/>
      <c r="E25" s="509"/>
      <c r="F25" s="509"/>
      <c r="G25" s="509"/>
      <c r="H25" s="444"/>
    </row>
    <row r="26" spans="1:8" s="64" customFormat="1" ht="18" customHeight="1">
      <c r="A26" s="215" t="s">
        <v>85</v>
      </c>
      <c r="B26" s="477" t="s">
        <v>270</v>
      </c>
      <c r="C26" s="508">
        <f t="shared" si="2"/>
        <v>0</v>
      </c>
      <c r="D26" s="509"/>
      <c r="E26" s="509"/>
      <c r="F26" s="509"/>
      <c r="G26" s="509"/>
      <c r="H26" s="444"/>
    </row>
    <row r="27" spans="1:8" s="64" customFormat="1" ht="18" customHeight="1">
      <c r="A27" s="215" t="s">
        <v>165</v>
      </c>
      <c r="B27" s="477" t="s">
        <v>271</v>
      </c>
      <c r="C27" s="508">
        <f t="shared" si="2"/>
        <v>0</v>
      </c>
      <c r="D27" s="509"/>
      <c r="E27" s="509"/>
      <c r="F27" s="509"/>
      <c r="G27" s="509"/>
      <c r="H27" s="444"/>
    </row>
    <row r="28" spans="1:8" s="64" customFormat="1" ht="18" customHeight="1" thickBot="1">
      <c r="A28" s="216" t="s">
        <v>166</v>
      </c>
      <c r="B28" s="478" t="s">
        <v>272</v>
      </c>
      <c r="C28" s="508">
        <f t="shared" si="2"/>
        <v>0</v>
      </c>
      <c r="D28" s="512"/>
      <c r="E28" s="512"/>
      <c r="F28" s="512"/>
      <c r="G28" s="512"/>
      <c r="H28" s="445"/>
    </row>
    <row r="29" spans="1:8" s="64" customFormat="1" ht="21.95" customHeight="1" thickBot="1">
      <c r="A29" s="12" t="s">
        <v>167</v>
      </c>
      <c r="B29" s="480" t="s">
        <v>273</v>
      </c>
      <c r="C29" s="507">
        <f t="shared" ref="C29:H29" si="3">+C30+C33+C34+C35</f>
        <v>0</v>
      </c>
      <c r="D29" s="507">
        <f t="shared" si="3"/>
        <v>0</v>
      </c>
      <c r="E29" s="507">
        <f t="shared" si="3"/>
        <v>0</v>
      </c>
      <c r="F29" s="507">
        <f t="shared" si="3"/>
        <v>0</v>
      </c>
      <c r="G29" s="507">
        <f t="shared" si="3"/>
        <v>0</v>
      </c>
      <c r="H29" s="507">
        <f t="shared" si="3"/>
        <v>0</v>
      </c>
    </row>
    <row r="30" spans="1:8" s="64" customFormat="1" ht="18" customHeight="1">
      <c r="A30" s="214" t="s">
        <v>274</v>
      </c>
      <c r="B30" s="476" t="s">
        <v>275</v>
      </c>
      <c r="C30" s="513">
        <f>+C31+C32</f>
        <v>0</v>
      </c>
      <c r="D30" s="513">
        <f>+D31+D32</f>
        <v>0</v>
      </c>
      <c r="E30" s="513">
        <f>+E31+E32</f>
        <v>0</v>
      </c>
      <c r="F30" s="513"/>
      <c r="G30" s="513">
        <f>+G31+G32</f>
        <v>0</v>
      </c>
      <c r="H30" s="513"/>
    </row>
    <row r="31" spans="1:8" s="64" customFormat="1" ht="18" customHeight="1">
      <c r="A31" s="215" t="s">
        <v>276</v>
      </c>
      <c r="B31" s="477" t="s">
        <v>277</v>
      </c>
      <c r="C31" s="508">
        <f>SUM(D31:H31)</f>
        <v>0</v>
      </c>
      <c r="D31" s="509"/>
      <c r="E31" s="509"/>
      <c r="F31" s="509"/>
      <c r="G31" s="509"/>
      <c r="H31" s="509"/>
    </row>
    <row r="32" spans="1:8" s="64" customFormat="1" ht="18" customHeight="1">
      <c r="A32" s="215" t="s">
        <v>278</v>
      </c>
      <c r="B32" s="477" t="s">
        <v>279</v>
      </c>
      <c r="C32" s="508">
        <f>SUM(D32:H32)</f>
        <v>0</v>
      </c>
      <c r="D32" s="509"/>
      <c r="E32" s="509"/>
      <c r="F32" s="509"/>
      <c r="G32" s="509"/>
      <c r="H32" s="509"/>
    </row>
    <row r="33" spans="1:8" s="64" customFormat="1" ht="18" customHeight="1">
      <c r="A33" s="215" t="s">
        <v>280</v>
      </c>
      <c r="B33" s="477" t="s">
        <v>281</v>
      </c>
      <c r="C33" s="508">
        <f>SUM(D33:H33)</f>
        <v>0</v>
      </c>
      <c r="D33" s="509"/>
      <c r="E33" s="509"/>
      <c r="F33" s="509"/>
      <c r="G33" s="509"/>
      <c r="H33" s="509"/>
    </row>
    <row r="34" spans="1:8" s="64" customFormat="1" ht="18" customHeight="1">
      <c r="A34" s="215" t="s">
        <v>282</v>
      </c>
      <c r="B34" s="477" t="s">
        <v>283</v>
      </c>
      <c r="C34" s="508">
        <f>SUM(D34:H34)</f>
        <v>0</v>
      </c>
      <c r="D34" s="509"/>
      <c r="E34" s="509"/>
      <c r="F34" s="509"/>
      <c r="G34" s="509"/>
      <c r="H34" s="509"/>
    </row>
    <row r="35" spans="1:8" s="64" customFormat="1" ht="18" customHeight="1" thickBot="1">
      <c r="A35" s="216" t="s">
        <v>284</v>
      </c>
      <c r="B35" s="478" t="s">
        <v>285</v>
      </c>
      <c r="C35" s="508">
        <f>SUM(D35:H35)</f>
        <v>0</v>
      </c>
      <c r="D35" s="512"/>
      <c r="E35" s="512"/>
      <c r="F35" s="512"/>
      <c r="G35" s="512"/>
      <c r="H35" s="512"/>
    </row>
    <row r="36" spans="1:8" s="64" customFormat="1" ht="21.95" customHeight="1" thickBot="1">
      <c r="A36" s="12" t="s">
        <v>20</v>
      </c>
      <c r="B36" s="480" t="s">
        <v>286</v>
      </c>
      <c r="C36" s="507">
        <f t="shared" ref="C36:H36" si="4">SUM(C37:C46)</f>
        <v>10274165</v>
      </c>
      <c r="D36" s="507">
        <f t="shared" si="4"/>
        <v>0</v>
      </c>
      <c r="E36" s="507">
        <f t="shared" si="4"/>
        <v>0</v>
      </c>
      <c r="F36" s="507">
        <f t="shared" si="4"/>
        <v>4815465</v>
      </c>
      <c r="G36" s="507">
        <f t="shared" si="4"/>
        <v>0</v>
      </c>
      <c r="H36" s="507">
        <f t="shared" si="4"/>
        <v>5458700</v>
      </c>
    </row>
    <row r="37" spans="1:8" s="64" customFormat="1" ht="18" customHeight="1">
      <c r="A37" s="214" t="s">
        <v>86</v>
      </c>
      <c r="B37" s="476" t="s">
        <v>287</v>
      </c>
      <c r="C37" s="508">
        <f t="shared" ref="C37:C46" si="5">SUM(D37:H37)</f>
        <v>0</v>
      </c>
      <c r="D37" s="508"/>
      <c r="E37" s="508"/>
      <c r="F37" s="508"/>
      <c r="G37" s="508"/>
      <c r="H37" s="435"/>
    </row>
    <row r="38" spans="1:8" s="64" customFormat="1" ht="18" customHeight="1">
      <c r="A38" s="215" t="s">
        <v>87</v>
      </c>
      <c r="B38" s="477" t="s">
        <v>288</v>
      </c>
      <c r="C38" s="508">
        <f t="shared" si="5"/>
        <v>0</v>
      </c>
      <c r="D38" s="509"/>
      <c r="E38" s="509"/>
      <c r="F38" s="509"/>
      <c r="G38" s="509"/>
      <c r="H38" s="444"/>
    </row>
    <row r="39" spans="1:8" s="64" customFormat="1" ht="18" customHeight="1">
      <c r="A39" s="215" t="s">
        <v>88</v>
      </c>
      <c r="B39" s="477" t="s">
        <v>289</v>
      </c>
      <c r="C39" s="508">
        <f t="shared" si="5"/>
        <v>1429500</v>
      </c>
      <c r="D39" s="509"/>
      <c r="E39" s="509"/>
      <c r="F39" s="509">
        <v>1429500</v>
      </c>
      <c r="G39" s="509"/>
      <c r="H39" s="444"/>
    </row>
    <row r="40" spans="1:8" s="64" customFormat="1" ht="18" customHeight="1">
      <c r="A40" s="215" t="s">
        <v>169</v>
      </c>
      <c r="B40" s="477" t="s">
        <v>290</v>
      </c>
      <c r="C40" s="508">
        <f t="shared" si="5"/>
        <v>3000000</v>
      </c>
      <c r="D40" s="509"/>
      <c r="E40" s="509"/>
      <c r="F40" s="509">
        <v>3000000</v>
      </c>
      <c r="G40" s="509"/>
      <c r="H40" s="444"/>
    </row>
    <row r="41" spans="1:8" s="64" customFormat="1" ht="18" customHeight="1">
      <c r="A41" s="215" t="s">
        <v>170</v>
      </c>
      <c r="B41" s="477" t="s">
        <v>291</v>
      </c>
      <c r="C41" s="508">
        <f t="shared" si="5"/>
        <v>4298189</v>
      </c>
      <c r="D41" s="509"/>
      <c r="E41" s="509"/>
      <c r="F41" s="509"/>
      <c r="G41" s="509"/>
      <c r="H41" s="509">
        <v>4298189</v>
      </c>
    </row>
    <row r="42" spans="1:8" s="64" customFormat="1" ht="18" customHeight="1">
      <c r="A42" s="215" t="s">
        <v>171</v>
      </c>
      <c r="B42" s="477" t="s">
        <v>292</v>
      </c>
      <c r="C42" s="508">
        <f t="shared" si="5"/>
        <v>1546476</v>
      </c>
      <c r="D42" s="509"/>
      <c r="E42" s="509"/>
      <c r="F42" s="509">
        <v>385965</v>
      </c>
      <c r="G42" s="509"/>
      <c r="H42" s="509">
        <v>1160511</v>
      </c>
    </row>
    <row r="43" spans="1:8" s="64" customFormat="1" ht="18" customHeight="1">
      <c r="A43" s="215" t="s">
        <v>172</v>
      </c>
      <c r="B43" s="477" t="s">
        <v>293</v>
      </c>
      <c r="C43" s="508">
        <f t="shared" si="5"/>
        <v>0</v>
      </c>
      <c r="D43" s="509"/>
      <c r="E43" s="509"/>
      <c r="F43" s="509"/>
      <c r="G43" s="509"/>
      <c r="H43" s="444"/>
    </row>
    <row r="44" spans="1:8" s="64" customFormat="1" ht="18" customHeight="1">
      <c r="A44" s="215" t="s">
        <v>173</v>
      </c>
      <c r="B44" s="477" t="s">
        <v>294</v>
      </c>
      <c r="C44" s="508">
        <f t="shared" si="5"/>
        <v>0</v>
      </c>
      <c r="D44" s="509"/>
      <c r="E44" s="509"/>
      <c r="F44" s="509"/>
      <c r="G44" s="509"/>
      <c r="H44" s="444"/>
    </row>
    <row r="45" spans="1:8" s="64" customFormat="1" ht="18" customHeight="1">
      <c r="A45" s="215" t="s">
        <v>295</v>
      </c>
      <c r="B45" s="477" t="s">
        <v>296</v>
      </c>
      <c r="C45" s="508">
        <f t="shared" si="5"/>
        <v>0</v>
      </c>
      <c r="D45" s="509"/>
      <c r="E45" s="509"/>
      <c r="F45" s="509"/>
      <c r="G45" s="509"/>
      <c r="H45" s="444"/>
    </row>
    <row r="46" spans="1:8" s="64" customFormat="1" ht="18" customHeight="1" thickBot="1">
      <c r="A46" s="216" t="s">
        <v>297</v>
      </c>
      <c r="B46" s="478" t="s">
        <v>298</v>
      </c>
      <c r="C46" s="508">
        <f t="shared" si="5"/>
        <v>0</v>
      </c>
      <c r="D46" s="512"/>
      <c r="E46" s="512"/>
      <c r="F46" s="512"/>
      <c r="G46" s="512"/>
      <c r="H46" s="445"/>
    </row>
    <row r="47" spans="1:8" s="64" customFormat="1" ht="21.95" customHeight="1" thickBot="1">
      <c r="A47" s="12" t="s">
        <v>21</v>
      </c>
      <c r="B47" s="480" t="s">
        <v>299</v>
      </c>
      <c r="C47" s="507">
        <f>SUM(C48:C52)</f>
        <v>0</v>
      </c>
      <c r="D47" s="507">
        <f>SUM(D48:D52)</f>
        <v>0</v>
      </c>
      <c r="E47" s="507">
        <f>SUM(E48:E52)</f>
        <v>0</v>
      </c>
      <c r="F47" s="507"/>
      <c r="G47" s="507">
        <f>SUM(G48:G52)</f>
        <v>0</v>
      </c>
      <c r="H47" s="434"/>
    </row>
    <row r="48" spans="1:8" s="64" customFormat="1" ht="18" customHeight="1">
      <c r="A48" s="214" t="s">
        <v>89</v>
      </c>
      <c r="B48" s="476" t="s">
        <v>300</v>
      </c>
      <c r="C48" s="508">
        <f>SUM(D48:H48)</f>
        <v>0</v>
      </c>
      <c r="D48" s="508"/>
      <c r="E48" s="508"/>
      <c r="F48" s="508"/>
      <c r="G48" s="508"/>
      <c r="H48" s="435"/>
    </row>
    <row r="49" spans="1:8" s="64" customFormat="1" ht="18" customHeight="1">
      <c r="A49" s="215" t="s">
        <v>90</v>
      </c>
      <c r="B49" s="477" t="s">
        <v>301</v>
      </c>
      <c r="C49" s="508">
        <f>SUM(D49:H49)</f>
        <v>0</v>
      </c>
      <c r="D49" s="509"/>
      <c r="E49" s="509"/>
      <c r="F49" s="509"/>
      <c r="G49" s="509"/>
      <c r="H49" s="444"/>
    </row>
    <row r="50" spans="1:8" s="64" customFormat="1" ht="18" customHeight="1">
      <c r="A50" s="215" t="s">
        <v>302</v>
      </c>
      <c r="B50" s="477" t="s">
        <v>303</v>
      </c>
      <c r="C50" s="508">
        <f>SUM(D50:H50)</f>
        <v>0</v>
      </c>
      <c r="D50" s="509"/>
      <c r="E50" s="509"/>
      <c r="F50" s="509"/>
      <c r="G50" s="509"/>
      <c r="H50" s="444"/>
    </row>
    <row r="51" spans="1:8" s="64" customFormat="1" ht="18" customHeight="1">
      <c r="A51" s="215" t="s">
        <v>304</v>
      </c>
      <c r="B51" s="477" t="s">
        <v>305</v>
      </c>
      <c r="C51" s="508">
        <f>SUM(D51:H51)</f>
        <v>0</v>
      </c>
      <c r="D51" s="509"/>
      <c r="E51" s="509"/>
      <c r="F51" s="509"/>
      <c r="G51" s="509"/>
      <c r="H51" s="444"/>
    </row>
    <row r="52" spans="1:8" s="64" customFormat="1" ht="18" customHeight="1" thickBot="1">
      <c r="A52" s="216" t="s">
        <v>306</v>
      </c>
      <c r="B52" s="478" t="s">
        <v>307</v>
      </c>
      <c r="C52" s="508">
        <f>SUM(D52:H52)</f>
        <v>0</v>
      </c>
      <c r="D52" s="512"/>
      <c r="E52" s="512"/>
      <c r="F52" s="512"/>
      <c r="G52" s="512"/>
      <c r="H52" s="445"/>
    </row>
    <row r="53" spans="1:8" s="64" customFormat="1" ht="21.95" customHeight="1" thickBot="1">
      <c r="A53" s="12" t="s">
        <v>174</v>
      </c>
      <c r="B53" s="480" t="s">
        <v>308</v>
      </c>
      <c r="C53" s="507">
        <f>SUM(C54:C56)</f>
        <v>0</v>
      </c>
      <c r="D53" s="507">
        <f>SUM(D54:D56)</f>
        <v>0</v>
      </c>
      <c r="E53" s="507">
        <f>SUM(E54:E56)</f>
        <v>0</v>
      </c>
      <c r="F53" s="507"/>
      <c r="G53" s="507">
        <f>SUM(G54:G56)</f>
        <v>0</v>
      </c>
      <c r="H53" s="434"/>
    </row>
    <row r="54" spans="1:8" s="64" customFormat="1" ht="18" customHeight="1">
      <c r="A54" s="214" t="s">
        <v>91</v>
      </c>
      <c r="B54" s="476" t="s">
        <v>309</v>
      </c>
      <c r="C54" s="508">
        <f>SUM(D54:H54)</f>
        <v>0</v>
      </c>
      <c r="D54" s="508"/>
      <c r="E54" s="508"/>
      <c r="F54" s="508"/>
      <c r="G54" s="508"/>
      <c r="H54" s="435"/>
    </row>
    <row r="55" spans="1:8" s="64" customFormat="1" ht="18" customHeight="1">
      <c r="A55" s="215" t="s">
        <v>92</v>
      </c>
      <c r="B55" s="477" t="s">
        <v>310</v>
      </c>
      <c r="C55" s="508">
        <f>SUM(D55:H55)</f>
        <v>0</v>
      </c>
      <c r="D55" s="509"/>
      <c r="E55" s="509"/>
      <c r="F55" s="509"/>
      <c r="G55" s="509"/>
      <c r="H55" s="444"/>
    </row>
    <row r="56" spans="1:8" s="64" customFormat="1" ht="18" customHeight="1">
      <c r="A56" s="215" t="s">
        <v>311</v>
      </c>
      <c r="B56" s="477" t="s">
        <v>312</v>
      </c>
      <c r="C56" s="508">
        <f>SUM(D56:H56)</f>
        <v>0</v>
      </c>
      <c r="D56" s="509"/>
      <c r="E56" s="509"/>
      <c r="F56" s="509"/>
      <c r="G56" s="509"/>
      <c r="H56" s="444"/>
    </row>
    <row r="57" spans="1:8" s="64" customFormat="1" ht="18" customHeight="1" thickBot="1">
      <c r="A57" s="216" t="s">
        <v>313</v>
      </c>
      <c r="B57" s="478" t="s">
        <v>314</v>
      </c>
      <c r="C57" s="508">
        <f>SUM(D57:H57)</f>
        <v>0</v>
      </c>
      <c r="D57" s="512"/>
      <c r="E57" s="512"/>
      <c r="F57" s="512"/>
      <c r="G57" s="512"/>
      <c r="H57" s="445"/>
    </row>
    <row r="58" spans="1:8" s="64" customFormat="1" ht="21.95" customHeight="1" thickBot="1">
      <c r="A58" s="12" t="s">
        <v>23</v>
      </c>
      <c r="B58" s="479" t="s">
        <v>315</v>
      </c>
      <c r="C58" s="507">
        <f>SUM(C59:C61)</f>
        <v>0</v>
      </c>
      <c r="D58" s="507">
        <f>SUM(D59:D61)</f>
        <v>0</v>
      </c>
      <c r="E58" s="507">
        <f>SUM(E59:E61)</f>
        <v>0</v>
      </c>
      <c r="F58" s="507"/>
      <c r="G58" s="507">
        <f>SUM(G59:G61)</f>
        <v>0</v>
      </c>
      <c r="H58" s="434"/>
    </row>
    <row r="59" spans="1:8" s="64" customFormat="1" ht="18" customHeight="1">
      <c r="A59" s="214" t="s">
        <v>175</v>
      </c>
      <c r="B59" s="476" t="s">
        <v>316</v>
      </c>
      <c r="C59" s="508">
        <f>SUM(D59:H59)</f>
        <v>0</v>
      </c>
      <c r="D59" s="509"/>
      <c r="E59" s="509"/>
      <c r="F59" s="509"/>
      <c r="G59" s="509"/>
      <c r="H59" s="444"/>
    </row>
    <row r="60" spans="1:8" s="64" customFormat="1" ht="18" customHeight="1">
      <c r="A60" s="215" t="s">
        <v>176</v>
      </c>
      <c r="B60" s="477" t="s">
        <v>317</v>
      </c>
      <c r="C60" s="508">
        <f>SUM(D60:H60)</f>
        <v>0</v>
      </c>
      <c r="D60" s="509"/>
      <c r="E60" s="509"/>
      <c r="F60" s="509"/>
      <c r="G60" s="509"/>
      <c r="H60" s="444"/>
    </row>
    <row r="61" spans="1:8" s="64" customFormat="1" ht="18" customHeight="1">
      <c r="A61" s="215" t="s">
        <v>222</v>
      </c>
      <c r="B61" s="477" t="s">
        <v>318</v>
      </c>
      <c r="C61" s="508">
        <f>SUM(D61:H61)</f>
        <v>0</v>
      </c>
      <c r="D61" s="509"/>
      <c r="E61" s="509"/>
      <c r="F61" s="509"/>
      <c r="G61" s="509"/>
      <c r="H61" s="444"/>
    </row>
    <row r="62" spans="1:8" s="64" customFormat="1" ht="18" customHeight="1" thickBot="1">
      <c r="A62" s="216" t="s">
        <v>319</v>
      </c>
      <c r="B62" s="478" t="s">
        <v>320</v>
      </c>
      <c r="C62" s="508">
        <f>SUM(D62:H62)</f>
        <v>0</v>
      </c>
      <c r="D62" s="509"/>
      <c r="E62" s="509"/>
      <c r="F62" s="509"/>
      <c r="G62" s="509"/>
      <c r="H62" s="444"/>
    </row>
    <row r="63" spans="1:8" s="64" customFormat="1" ht="27" customHeight="1" thickBot="1">
      <c r="A63" s="12" t="s">
        <v>24</v>
      </c>
      <c r="B63" s="480" t="s">
        <v>321</v>
      </c>
      <c r="C63" s="507">
        <f t="shared" ref="C63:H63" si="6">+C8+C15+C22+C29+C36+C47+C53+C58</f>
        <v>63577534</v>
      </c>
      <c r="D63" s="507">
        <f t="shared" si="6"/>
        <v>0</v>
      </c>
      <c r="E63" s="507">
        <f t="shared" si="6"/>
        <v>53303369</v>
      </c>
      <c r="F63" s="507">
        <f t="shared" si="6"/>
        <v>4815465</v>
      </c>
      <c r="G63" s="507">
        <f t="shared" si="6"/>
        <v>0</v>
      </c>
      <c r="H63" s="507">
        <f t="shared" si="6"/>
        <v>5458700</v>
      </c>
    </row>
    <row r="64" spans="1:8" s="64" customFormat="1" ht="30" customHeight="1" thickBot="1">
      <c r="A64" s="217" t="s">
        <v>451</v>
      </c>
      <c r="B64" s="479" t="s">
        <v>323</v>
      </c>
      <c r="C64" s="507">
        <f>SUM(C65:C67)</f>
        <v>0</v>
      </c>
      <c r="D64" s="507">
        <f>SUM(D65:D67)</f>
        <v>0</v>
      </c>
      <c r="E64" s="507">
        <f>SUM(E65:E67)</f>
        <v>0</v>
      </c>
      <c r="F64" s="507"/>
      <c r="G64" s="507">
        <f>SUM(G65:G67)</f>
        <v>0</v>
      </c>
      <c r="H64" s="434"/>
    </row>
    <row r="65" spans="1:8" s="64" customFormat="1" ht="18" customHeight="1">
      <c r="A65" s="214" t="s">
        <v>324</v>
      </c>
      <c r="B65" s="476" t="s">
        <v>325</v>
      </c>
      <c r="C65" s="508">
        <f>SUM(D65:H65)</f>
        <v>0</v>
      </c>
      <c r="D65" s="509"/>
      <c r="E65" s="509"/>
      <c r="F65" s="509"/>
      <c r="G65" s="509"/>
      <c r="H65" s="444"/>
    </row>
    <row r="66" spans="1:8" s="64" customFormat="1" ht="18" customHeight="1">
      <c r="A66" s="215" t="s">
        <v>326</v>
      </c>
      <c r="B66" s="477" t="s">
        <v>327</v>
      </c>
      <c r="C66" s="508">
        <f>SUM(D66:H66)</f>
        <v>0</v>
      </c>
      <c r="D66" s="509"/>
      <c r="E66" s="509"/>
      <c r="F66" s="509"/>
      <c r="G66" s="509"/>
      <c r="H66" s="444"/>
    </row>
    <row r="67" spans="1:8" s="64" customFormat="1" ht="18" customHeight="1" thickBot="1">
      <c r="A67" s="216" t="s">
        <v>328</v>
      </c>
      <c r="B67" s="481" t="s">
        <v>329</v>
      </c>
      <c r="C67" s="508">
        <f>SUM(D67:H67)</f>
        <v>0</v>
      </c>
      <c r="D67" s="509"/>
      <c r="E67" s="509"/>
      <c r="F67" s="509"/>
      <c r="G67" s="509"/>
      <c r="H67" s="444"/>
    </row>
    <row r="68" spans="1:8" s="64" customFormat="1" ht="21.95" customHeight="1" thickBot="1">
      <c r="A68" s="217" t="s">
        <v>330</v>
      </c>
      <c r="B68" s="479" t="s">
        <v>331</v>
      </c>
      <c r="C68" s="507">
        <f>SUM(C69:C72)</f>
        <v>0</v>
      </c>
      <c r="D68" s="507">
        <f>SUM(D69:D72)</f>
        <v>0</v>
      </c>
      <c r="E68" s="507">
        <f>SUM(E69:E72)</f>
        <v>0</v>
      </c>
      <c r="F68" s="507"/>
      <c r="G68" s="507">
        <f>SUM(G69:G72)</f>
        <v>0</v>
      </c>
      <c r="H68" s="434"/>
    </row>
    <row r="69" spans="1:8" s="64" customFormat="1" ht="18" customHeight="1">
      <c r="A69" s="214" t="s">
        <v>144</v>
      </c>
      <c r="B69" s="476" t="s">
        <v>332</v>
      </c>
      <c r="C69" s="508">
        <f>SUM(D69:H69)</f>
        <v>0</v>
      </c>
      <c r="D69" s="509"/>
      <c r="E69" s="509"/>
      <c r="F69" s="509"/>
      <c r="G69" s="509"/>
      <c r="H69" s="444"/>
    </row>
    <row r="70" spans="1:8" s="64" customFormat="1" ht="18" customHeight="1">
      <c r="A70" s="215" t="s">
        <v>145</v>
      </c>
      <c r="B70" s="477" t="s">
        <v>333</v>
      </c>
      <c r="C70" s="508">
        <f>SUM(D70:H70)</f>
        <v>0</v>
      </c>
      <c r="D70" s="509"/>
      <c r="E70" s="509"/>
      <c r="F70" s="509"/>
      <c r="G70" s="509"/>
      <c r="H70" s="444"/>
    </row>
    <row r="71" spans="1:8" s="64" customFormat="1" ht="18" customHeight="1">
      <c r="A71" s="215" t="s">
        <v>334</v>
      </c>
      <c r="B71" s="477" t="s">
        <v>335</v>
      </c>
      <c r="C71" s="508">
        <f>SUM(D71:H71)</f>
        <v>0</v>
      </c>
      <c r="D71" s="509"/>
      <c r="E71" s="509"/>
      <c r="F71" s="509"/>
      <c r="G71" s="509"/>
      <c r="H71" s="444"/>
    </row>
    <row r="72" spans="1:8" s="64" customFormat="1" ht="18" customHeight="1" thickBot="1">
      <c r="A72" s="216" t="s">
        <v>336</v>
      </c>
      <c r="B72" s="478" t="s">
        <v>337</v>
      </c>
      <c r="C72" s="508">
        <f>SUM(D72:H72)</f>
        <v>0</v>
      </c>
      <c r="D72" s="509"/>
      <c r="E72" s="509"/>
      <c r="F72" s="509"/>
      <c r="G72" s="509"/>
      <c r="H72" s="444"/>
    </row>
    <row r="73" spans="1:8" s="64" customFormat="1" ht="21.95" customHeight="1" thickBot="1">
      <c r="A73" s="217" t="s">
        <v>338</v>
      </c>
      <c r="B73" s="479" t="s">
        <v>339</v>
      </c>
      <c r="C73" s="507">
        <f>SUM(C74:C75)</f>
        <v>0</v>
      </c>
      <c r="D73" s="514">
        <f>SUM(D74:D75)</f>
        <v>0</v>
      </c>
      <c r="E73" s="514">
        <f>SUM(E74:E75)</f>
        <v>0</v>
      </c>
      <c r="F73" s="514"/>
      <c r="G73" s="514">
        <f>SUM(G74:G75)</f>
        <v>0</v>
      </c>
      <c r="H73" s="436"/>
    </row>
    <row r="74" spans="1:8" s="64" customFormat="1" ht="18" customHeight="1">
      <c r="A74" s="214" t="s">
        <v>340</v>
      </c>
      <c r="B74" s="476" t="s">
        <v>341</v>
      </c>
      <c r="C74" s="508">
        <f>SUM(D74:H74)</f>
        <v>0</v>
      </c>
      <c r="D74" s="509"/>
      <c r="E74" s="509"/>
      <c r="F74" s="509"/>
      <c r="G74" s="509"/>
      <c r="H74" s="444"/>
    </row>
    <row r="75" spans="1:8" s="64" customFormat="1" ht="18" customHeight="1" thickBot="1">
      <c r="A75" s="216" t="s">
        <v>342</v>
      </c>
      <c r="B75" s="478" t="s">
        <v>343</v>
      </c>
      <c r="C75" s="508">
        <f>SUM(D75:H75)</f>
        <v>0</v>
      </c>
      <c r="D75" s="509"/>
      <c r="E75" s="509"/>
      <c r="F75" s="509"/>
      <c r="G75" s="509"/>
      <c r="H75" s="444"/>
    </row>
    <row r="76" spans="1:8" s="63" customFormat="1" ht="21.95" customHeight="1" thickBot="1">
      <c r="A76" s="217" t="s">
        <v>344</v>
      </c>
      <c r="B76" s="479" t="s">
        <v>345</v>
      </c>
      <c r="C76" s="507">
        <f>SUM(C77:C79)</f>
        <v>0</v>
      </c>
      <c r="D76" s="507">
        <f>SUM(D77:D79)</f>
        <v>0</v>
      </c>
      <c r="E76" s="507">
        <f>SUM(E77:E79)</f>
        <v>0</v>
      </c>
      <c r="F76" s="507"/>
      <c r="G76" s="507">
        <f>SUM(G77:G79)</f>
        <v>0</v>
      </c>
      <c r="H76" s="434"/>
    </row>
    <row r="77" spans="1:8" s="64" customFormat="1" ht="18" customHeight="1">
      <c r="A77" s="214" t="s">
        <v>346</v>
      </c>
      <c r="B77" s="476" t="s">
        <v>347</v>
      </c>
      <c r="C77" s="508">
        <f>SUM(D77:H77)</f>
        <v>0</v>
      </c>
      <c r="D77" s="509"/>
      <c r="E77" s="509"/>
      <c r="F77" s="509"/>
      <c r="G77" s="509"/>
      <c r="H77" s="444"/>
    </row>
    <row r="78" spans="1:8" s="64" customFormat="1" ht="18" customHeight="1">
      <c r="A78" s="215" t="s">
        <v>348</v>
      </c>
      <c r="B78" s="477" t="s">
        <v>349</v>
      </c>
      <c r="C78" s="508">
        <f>SUM(D78:H78)</f>
        <v>0</v>
      </c>
      <c r="D78" s="509"/>
      <c r="E78" s="509"/>
      <c r="F78" s="509"/>
      <c r="G78" s="509"/>
      <c r="H78" s="444"/>
    </row>
    <row r="79" spans="1:8" s="64" customFormat="1" ht="18" customHeight="1" thickBot="1">
      <c r="A79" s="216" t="s">
        <v>350</v>
      </c>
      <c r="B79" s="478" t="s">
        <v>351</v>
      </c>
      <c r="C79" s="508">
        <f>SUM(D79:H79)</f>
        <v>0</v>
      </c>
      <c r="D79" s="509"/>
      <c r="E79" s="509"/>
      <c r="F79" s="509"/>
      <c r="G79" s="509"/>
      <c r="H79" s="444"/>
    </row>
    <row r="80" spans="1:8" s="64" customFormat="1" ht="21.95" customHeight="1" thickBot="1">
      <c r="A80" s="217" t="s">
        <v>352</v>
      </c>
      <c r="B80" s="479" t="s">
        <v>353</v>
      </c>
      <c r="C80" s="507">
        <f>SUM(C81:C84)</f>
        <v>0</v>
      </c>
      <c r="D80" s="507">
        <f>SUM(D81:D84)</f>
        <v>0</v>
      </c>
      <c r="E80" s="507">
        <f>SUM(E81:E84)</f>
        <v>0</v>
      </c>
      <c r="F80" s="507"/>
      <c r="G80" s="507">
        <f>SUM(G81:G84)</f>
        <v>0</v>
      </c>
      <c r="H80" s="434"/>
    </row>
    <row r="81" spans="1:8" s="64" customFormat="1" ht="18" customHeight="1">
      <c r="A81" s="218" t="s">
        <v>354</v>
      </c>
      <c r="B81" s="476" t="s">
        <v>355</v>
      </c>
      <c r="C81" s="508">
        <f>SUM(D81:H81)</f>
        <v>0</v>
      </c>
      <c r="D81" s="509"/>
      <c r="E81" s="509"/>
      <c r="F81" s="509"/>
      <c r="G81" s="509"/>
      <c r="H81" s="444"/>
    </row>
    <row r="82" spans="1:8" s="64" customFormat="1" ht="18" customHeight="1">
      <c r="A82" s="219" t="s">
        <v>356</v>
      </c>
      <c r="B82" s="477" t="s">
        <v>357</v>
      </c>
      <c r="C82" s="508">
        <f>SUM(D82:H82)</f>
        <v>0</v>
      </c>
      <c r="D82" s="509"/>
      <c r="E82" s="509"/>
      <c r="F82" s="509"/>
      <c r="G82" s="509"/>
      <c r="H82" s="444"/>
    </row>
    <row r="83" spans="1:8" s="64" customFormat="1" ht="18" customHeight="1">
      <c r="A83" s="219" t="s">
        <v>358</v>
      </c>
      <c r="B83" s="477" t="s">
        <v>359</v>
      </c>
      <c r="C83" s="508">
        <f>SUM(D83:H83)</f>
        <v>0</v>
      </c>
      <c r="D83" s="509"/>
      <c r="E83" s="509"/>
      <c r="F83" s="509"/>
      <c r="G83" s="509"/>
      <c r="H83" s="444"/>
    </row>
    <row r="84" spans="1:8" s="63" customFormat="1" ht="18" customHeight="1" thickBot="1">
      <c r="A84" s="220" t="s">
        <v>360</v>
      </c>
      <c r="B84" s="478" t="s">
        <v>361</v>
      </c>
      <c r="C84" s="508">
        <f>SUM(D84:H84)</f>
        <v>0</v>
      </c>
      <c r="D84" s="509"/>
      <c r="E84" s="509"/>
      <c r="F84" s="509"/>
      <c r="G84" s="509"/>
      <c r="H84" s="444"/>
    </row>
    <row r="85" spans="1:8" s="63" customFormat="1" ht="21.95" customHeight="1" thickBot="1">
      <c r="A85" s="217" t="s">
        <v>362</v>
      </c>
      <c r="B85" s="479" t="s">
        <v>363</v>
      </c>
      <c r="C85" s="508">
        <f>SUM(D85:H85)</f>
        <v>0</v>
      </c>
      <c r="D85" s="515"/>
      <c r="E85" s="515"/>
      <c r="F85" s="515"/>
      <c r="G85" s="515"/>
      <c r="H85" s="437"/>
    </row>
    <row r="86" spans="1:8" s="63" customFormat="1" ht="21.95" customHeight="1" thickBot="1">
      <c r="A86" s="217" t="s">
        <v>364</v>
      </c>
      <c r="B86" s="482" t="s">
        <v>365</v>
      </c>
      <c r="C86" s="507">
        <f>+C64+C68+C73+C76+C80+C85</f>
        <v>0</v>
      </c>
      <c r="D86" s="507">
        <f>+D64+D68+D73+D76+D80+D85</f>
        <v>0</v>
      </c>
      <c r="E86" s="507">
        <f>+E64+E68+E73+E76+E80+E85</f>
        <v>0</v>
      </c>
      <c r="F86" s="507"/>
      <c r="G86" s="507">
        <f>+G64+G68+G73+G76+G80+G85</f>
        <v>0</v>
      </c>
      <c r="H86" s="434"/>
    </row>
    <row r="87" spans="1:8" s="63" customFormat="1" ht="21.95" customHeight="1" thickBot="1">
      <c r="A87" s="221" t="s">
        <v>366</v>
      </c>
      <c r="B87" s="483" t="s">
        <v>452</v>
      </c>
      <c r="C87" s="507">
        <f t="shared" ref="C87:H87" si="7">+C63+C86</f>
        <v>63577534</v>
      </c>
      <c r="D87" s="507">
        <f t="shared" si="7"/>
        <v>0</v>
      </c>
      <c r="E87" s="507">
        <f t="shared" si="7"/>
        <v>53303369</v>
      </c>
      <c r="F87" s="507">
        <f t="shared" si="7"/>
        <v>4815465</v>
      </c>
      <c r="G87" s="507">
        <f t="shared" si="7"/>
        <v>0</v>
      </c>
      <c r="H87" s="507">
        <f t="shared" si="7"/>
        <v>5458700</v>
      </c>
    </row>
    <row r="88" spans="1:8" s="64" customFormat="1" ht="18" customHeight="1">
      <c r="A88" s="150"/>
      <c r="B88" s="484"/>
      <c r="C88" s="516"/>
      <c r="D88" s="516"/>
      <c r="E88" s="516"/>
      <c r="F88" s="516"/>
      <c r="G88" s="516"/>
      <c r="H88" s="439"/>
    </row>
    <row r="89" spans="1:8" ht="18" customHeight="1" thickBot="1">
      <c r="A89" s="192"/>
      <c r="B89" s="485"/>
      <c r="C89" s="517"/>
      <c r="D89" s="517"/>
      <c r="E89" s="517"/>
      <c r="F89" s="517"/>
      <c r="G89" s="517"/>
      <c r="H89" s="440"/>
    </row>
    <row r="90" spans="1:8" s="46" customFormat="1" ht="21.95" customHeight="1" thickBot="1">
      <c r="A90" s="151"/>
      <c r="B90" s="486" t="s">
        <v>56</v>
      </c>
      <c r="C90" s="518"/>
      <c r="D90" s="518"/>
      <c r="E90" s="518"/>
      <c r="F90" s="518"/>
      <c r="G90" s="518"/>
      <c r="H90" s="441"/>
    </row>
    <row r="91" spans="1:8" s="65" customFormat="1" ht="21.95" customHeight="1" thickBot="1">
      <c r="A91" s="205" t="s">
        <v>16</v>
      </c>
      <c r="B91" s="487" t="s">
        <v>540</v>
      </c>
      <c r="C91" s="519">
        <f>C92+C93+C94+C95+C96</f>
        <v>57464579</v>
      </c>
      <c r="D91" s="519">
        <f>SUM(D92:D96)</f>
        <v>8208416</v>
      </c>
      <c r="E91" s="519">
        <f>SUM(E92:E96)</f>
        <v>39713745</v>
      </c>
      <c r="F91" s="519">
        <f>SUM(F92:F96)</f>
        <v>1815465</v>
      </c>
      <c r="G91" s="519">
        <f>SUM(G92:G96)</f>
        <v>1766600</v>
      </c>
      <c r="H91" s="519">
        <f>SUM(H92:H96)</f>
        <v>5960353</v>
      </c>
    </row>
    <row r="92" spans="1:8" ht="18" customHeight="1">
      <c r="A92" s="222" t="s">
        <v>93</v>
      </c>
      <c r="B92" s="488" t="s">
        <v>47</v>
      </c>
      <c r="C92" s="508">
        <f t="shared" ref="C92:C106" si="8">SUM(D92:H92)</f>
        <v>38222630</v>
      </c>
      <c r="D92" s="521">
        <v>7232080</v>
      </c>
      <c r="E92" s="521">
        <v>29423325</v>
      </c>
      <c r="F92" s="521"/>
      <c r="G92" s="521"/>
      <c r="H92" s="521">
        <v>1567225</v>
      </c>
    </row>
    <row r="93" spans="1:8" ht="18" customHeight="1">
      <c r="A93" s="215" t="s">
        <v>94</v>
      </c>
      <c r="B93" s="489" t="s">
        <v>177</v>
      </c>
      <c r="C93" s="508">
        <f t="shared" si="8"/>
        <v>5397006</v>
      </c>
      <c r="D93" s="509">
        <v>976336</v>
      </c>
      <c r="E93" s="509">
        <v>3972157</v>
      </c>
      <c r="F93" s="509"/>
      <c r="G93" s="509"/>
      <c r="H93" s="509">
        <v>448513</v>
      </c>
    </row>
    <row r="94" spans="1:8" ht="18" customHeight="1">
      <c r="A94" s="215" t="s">
        <v>95</v>
      </c>
      <c r="B94" s="489" t="s">
        <v>135</v>
      </c>
      <c r="C94" s="508">
        <f t="shared" si="8"/>
        <v>12078343</v>
      </c>
      <c r="D94" s="512"/>
      <c r="E94" s="512">
        <v>6318263</v>
      </c>
      <c r="F94" s="512">
        <v>1815465</v>
      </c>
      <c r="G94" s="512"/>
      <c r="H94" s="512">
        <v>3944615</v>
      </c>
    </row>
    <row r="95" spans="1:8" ht="18" customHeight="1">
      <c r="A95" s="215" t="s">
        <v>96</v>
      </c>
      <c r="B95" s="490" t="s">
        <v>178</v>
      </c>
      <c r="C95" s="508">
        <f t="shared" si="8"/>
        <v>0</v>
      </c>
      <c r="D95" s="512"/>
      <c r="E95" s="512"/>
      <c r="F95" s="512"/>
      <c r="G95" s="512"/>
      <c r="H95" s="445"/>
    </row>
    <row r="96" spans="1:8" ht="18" customHeight="1">
      <c r="A96" s="215" t="s">
        <v>107</v>
      </c>
      <c r="B96" s="491" t="s">
        <v>179</v>
      </c>
      <c r="C96" s="508">
        <f t="shared" si="8"/>
        <v>1766600</v>
      </c>
      <c r="D96" s="512">
        <f>SUM(D98:D106)</f>
        <v>0</v>
      </c>
      <c r="E96" s="512">
        <f>SUM(E98:E106)</f>
        <v>0</v>
      </c>
      <c r="F96" s="512">
        <f>SUM(F98:F106)</f>
        <v>0</v>
      </c>
      <c r="G96" s="512">
        <f>SUM(G98:G106)</f>
        <v>1766600</v>
      </c>
      <c r="H96" s="512">
        <f>SUM(H98:H106)</f>
        <v>0</v>
      </c>
    </row>
    <row r="97" spans="1:8" ht="18" customHeight="1">
      <c r="A97" s="215" t="s">
        <v>97</v>
      </c>
      <c r="B97" s="489" t="s">
        <v>368</v>
      </c>
      <c r="C97" s="508">
        <f t="shared" si="8"/>
        <v>0</v>
      </c>
      <c r="D97" s="512"/>
      <c r="E97" s="512"/>
      <c r="F97" s="512"/>
      <c r="G97" s="512"/>
      <c r="H97" s="445"/>
    </row>
    <row r="98" spans="1:8" ht="18" customHeight="1">
      <c r="A98" s="215" t="s">
        <v>98</v>
      </c>
      <c r="B98" s="492" t="s">
        <v>369</v>
      </c>
      <c r="C98" s="508">
        <f t="shared" si="8"/>
        <v>0</v>
      </c>
      <c r="D98" s="512"/>
      <c r="E98" s="512"/>
      <c r="F98" s="512"/>
      <c r="G98" s="512"/>
      <c r="H98" s="445"/>
    </row>
    <row r="99" spans="1:8" ht="18" customHeight="1">
      <c r="A99" s="215" t="s">
        <v>108</v>
      </c>
      <c r="B99" s="493" t="s">
        <v>370</v>
      </c>
      <c r="C99" s="508">
        <f t="shared" si="8"/>
        <v>0</v>
      </c>
      <c r="D99" s="512"/>
      <c r="E99" s="512"/>
      <c r="F99" s="512"/>
      <c r="G99" s="512"/>
      <c r="H99" s="445"/>
    </row>
    <row r="100" spans="1:8" ht="18" customHeight="1">
      <c r="A100" s="215" t="s">
        <v>109</v>
      </c>
      <c r="B100" s="493" t="s">
        <v>371</v>
      </c>
      <c r="C100" s="508">
        <f t="shared" si="8"/>
        <v>0</v>
      </c>
      <c r="D100" s="512"/>
      <c r="E100" s="512"/>
      <c r="F100" s="512"/>
      <c r="G100" s="512"/>
      <c r="H100" s="445"/>
    </row>
    <row r="101" spans="1:8" ht="18" customHeight="1">
      <c r="A101" s="215" t="s">
        <v>110</v>
      </c>
      <c r="B101" s="492" t="s">
        <v>372</v>
      </c>
      <c r="C101" s="508">
        <f t="shared" si="8"/>
        <v>0</v>
      </c>
      <c r="D101" s="512"/>
      <c r="E101" s="512"/>
      <c r="F101" s="512"/>
      <c r="G101" s="512"/>
      <c r="H101" s="445"/>
    </row>
    <row r="102" spans="1:8" ht="18" customHeight="1">
      <c r="A102" s="215" t="s">
        <v>111</v>
      </c>
      <c r="B102" s="492" t="s">
        <v>373</v>
      </c>
      <c r="C102" s="508">
        <f t="shared" si="8"/>
        <v>0</v>
      </c>
      <c r="D102" s="512"/>
      <c r="E102" s="512"/>
      <c r="F102" s="512"/>
      <c r="G102" s="512"/>
      <c r="H102" s="445"/>
    </row>
    <row r="103" spans="1:8" ht="35.25" customHeight="1">
      <c r="A103" s="215" t="s">
        <v>113</v>
      </c>
      <c r="B103" s="493" t="s">
        <v>374</v>
      </c>
      <c r="C103" s="508">
        <f t="shared" si="8"/>
        <v>0</v>
      </c>
      <c r="D103" s="512"/>
      <c r="E103" s="512"/>
      <c r="F103" s="512"/>
      <c r="G103" s="512"/>
      <c r="H103" s="445"/>
    </row>
    <row r="104" spans="1:8" ht="18" customHeight="1">
      <c r="A104" s="223" t="s">
        <v>180</v>
      </c>
      <c r="B104" s="494" t="s">
        <v>375</v>
      </c>
      <c r="C104" s="508">
        <f t="shared" si="8"/>
        <v>0</v>
      </c>
      <c r="D104" s="512"/>
      <c r="E104" s="512"/>
      <c r="F104" s="512"/>
      <c r="G104" s="512"/>
      <c r="H104" s="445"/>
    </row>
    <row r="105" spans="1:8" ht="18" customHeight="1">
      <c r="A105" s="215" t="s">
        <v>376</v>
      </c>
      <c r="B105" s="494" t="s">
        <v>377</v>
      </c>
      <c r="C105" s="508">
        <f t="shared" si="8"/>
        <v>0</v>
      </c>
      <c r="D105" s="512"/>
      <c r="E105" s="512"/>
      <c r="F105" s="512"/>
      <c r="G105" s="512"/>
      <c r="H105" s="445"/>
    </row>
    <row r="106" spans="1:8" ht="39.75" customHeight="1" thickBot="1">
      <c r="A106" s="224" t="s">
        <v>378</v>
      </c>
      <c r="B106" s="495" t="s">
        <v>379</v>
      </c>
      <c r="C106" s="508">
        <f t="shared" si="8"/>
        <v>1766600</v>
      </c>
      <c r="D106" s="522"/>
      <c r="E106" s="522"/>
      <c r="F106" s="522"/>
      <c r="G106" s="522">
        <v>1766600</v>
      </c>
      <c r="H106" s="446"/>
    </row>
    <row r="107" spans="1:8" ht="21.95" customHeight="1" thickBot="1">
      <c r="A107" s="12" t="s">
        <v>17</v>
      </c>
      <c r="B107" s="496" t="s">
        <v>541</v>
      </c>
      <c r="C107" s="507">
        <f>+C108+C110+C112</f>
        <v>6389624</v>
      </c>
      <c r="D107" s="507">
        <f>+D108+D110+D112</f>
        <v>0</v>
      </c>
      <c r="E107" s="507">
        <f>+E108+E110+E112</f>
        <v>6389624</v>
      </c>
      <c r="F107" s="507">
        <f>+F108+F110+F112</f>
        <v>0</v>
      </c>
      <c r="G107" s="507">
        <f>+G108+G110+G112</f>
        <v>0</v>
      </c>
      <c r="H107" s="434"/>
    </row>
    <row r="108" spans="1:8" ht="18" customHeight="1">
      <c r="A108" s="214" t="s">
        <v>99</v>
      </c>
      <c r="B108" s="489" t="s">
        <v>221</v>
      </c>
      <c r="C108" s="508">
        <f t="shared" ref="C108:C120" si="9">SUM(D108:H108)</f>
        <v>5271770</v>
      </c>
      <c r="D108" s="508"/>
      <c r="E108" s="508">
        <v>5271770</v>
      </c>
      <c r="F108" s="508"/>
      <c r="G108" s="508"/>
      <c r="H108" s="435"/>
    </row>
    <row r="109" spans="1:8" ht="18" customHeight="1">
      <c r="A109" s="214" t="s">
        <v>100</v>
      </c>
      <c r="B109" s="497" t="s">
        <v>380</v>
      </c>
      <c r="C109" s="508">
        <f t="shared" si="9"/>
        <v>0</v>
      </c>
      <c r="D109" s="508"/>
      <c r="E109" s="508"/>
      <c r="F109" s="508"/>
      <c r="G109" s="508"/>
      <c r="H109" s="435"/>
    </row>
    <row r="110" spans="1:8" ht="18" customHeight="1">
      <c r="A110" s="214" t="s">
        <v>101</v>
      </c>
      <c r="B110" s="497" t="s">
        <v>181</v>
      </c>
      <c r="C110" s="508">
        <f t="shared" si="9"/>
        <v>1117854</v>
      </c>
      <c r="D110" s="509"/>
      <c r="E110" s="509">
        <v>1117854</v>
      </c>
      <c r="F110" s="509"/>
      <c r="G110" s="509"/>
      <c r="H110" s="444"/>
    </row>
    <row r="111" spans="1:8" ht="18" customHeight="1">
      <c r="A111" s="214" t="s">
        <v>102</v>
      </c>
      <c r="B111" s="497" t="s">
        <v>381</v>
      </c>
      <c r="C111" s="508">
        <f t="shared" si="9"/>
        <v>0</v>
      </c>
      <c r="D111" s="523"/>
      <c r="E111" s="523"/>
      <c r="F111" s="523"/>
      <c r="G111" s="523"/>
      <c r="H111" s="447"/>
    </row>
    <row r="112" spans="1:8" ht="18" customHeight="1">
      <c r="A112" s="214" t="s">
        <v>103</v>
      </c>
      <c r="B112" s="498" t="s">
        <v>223</v>
      </c>
      <c r="C112" s="508">
        <f t="shared" si="9"/>
        <v>0</v>
      </c>
      <c r="D112" s="523"/>
      <c r="E112" s="523"/>
      <c r="F112" s="523"/>
      <c r="G112" s="523"/>
      <c r="H112" s="447"/>
    </row>
    <row r="113" spans="1:8" ht="36" customHeight="1">
      <c r="A113" s="214" t="s">
        <v>112</v>
      </c>
      <c r="B113" s="499" t="s">
        <v>382</v>
      </c>
      <c r="C113" s="508">
        <f t="shared" si="9"/>
        <v>0</v>
      </c>
      <c r="D113" s="523"/>
      <c r="E113" s="523"/>
      <c r="F113" s="523"/>
      <c r="G113" s="523"/>
      <c r="H113" s="447"/>
    </row>
    <row r="114" spans="1:8" ht="40.5" customHeight="1">
      <c r="A114" s="214" t="s">
        <v>114</v>
      </c>
      <c r="B114" s="500" t="s">
        <v>383</v>
      </c>
      <c r="C114" s="508">
        <f t="shared" si="9"/>
        <v>0</v>
      </c>
      <c r="D114" s="523"/>
      <c r="E114" s="523"/>
      <c r="F114" s="523"/>
      <c r="G114" s="523"/>
      <c r="H114" s="447"/>
    </row>
    <row r="115" spans="1:8" ht="38.25" customHeight="1">
      <c r="A115" s="214" t="s">
        <v>182</v>
      </c>
      <c r="B115" s="493" t="s">
        <v>371</v>
      </c>
      <c r="C115" s="508">
        <f t="shared" si="9"/>
        <v>0</v>
      </c>
      <c r="D115" s="523"/>
      <c r="E115" s="523"/>
      <c r="F115" s="523"/>
      <c r="G115" s="523"/>
      <c r="H115" s="447"/>
    </row>
    <row r="116" spans="1:8" ht="24.95" customHeight="1">
      <c r="A116" s="214" t="s">
        <v>183</v>
      </c>
      <c r="B116" s="493" t="s">
        <v>384</v>
      </c>
      <c r="C116" s="508">
        <f t="shared" si="9"/>
        <v>0</v>
      </c>
      <c r="D116" s="523"/>
      <c r="E116" s="523"/>
      <c r="F116" s="523"/>
      <c r="G116" s="523"/>
      <c r="H116" s="447"/>
    </row>
    <row r="117" spans="1:8" ht="24.95" customHeight="1">
      <c r="A117" s="214" t="s">
        <v>184</v>
      </c>
      <c r="B117" s="493" t="s">
        <v>385</v>
      </c>
      <c r="C117" s="508">
        <f t="shared" si="9"/>
        <v>0</v>
      </c>
      <c r="D117" s="523"/>
      <c r="E117" s="523"/>
      <c r="F117" s="523"/>
      <c r="G117" s="523"/>
      <c r="H117" s="447"/>
    </row>
    <row r="118" spans="1:8" ht="38.25" customHeight="1">
      <c r="A118" s="214" t="s">
        <v>386</v>
      </c>
      <c r="B118" s="493" t="s">
        <v>374</v>
      </c>
      <c r="C118" s="508">
        <f t="shared" si="9"/>
        <v>0</v>
      </c>
      <c r="D118" s="523"/>
      <c r="E118" s="523"/>
      <c r="F118" s="523"/>
      <c r="G118" s="523"/>
      <c r="H118" s="447"/>
    </row>
    <row r="119" spans="1:8" ht="27.75" customHeight="1">
      <c r="A119" s="214" t="s">
        <v>387</v>
      </c>
      <c r="B119" s="493" t="s">
        <v>388</v>
      </c>
      <c r="C119" s="508">
        <f t="shared" si="9"/>
        <v>0</v>
      </c>
      <c r="D119" s="523"/>
      <c r="E119" s="523"/>
      <c r="F119" s="523"/>
      <c r="G119" s="523"/>
      <c r="H119" s="447"/>
    </row>
    <row r="120" spans="1:8" ht="37.5" customHeight="1" thickBot="1">
      <c r="A120" s="223" t="s">
        <v>389</v>
      </c>
      <c r="B120" s="493" t="s">
        <v>390</v>
      </c>
      <c r="C120" s="508">
        <f t="shared" si="9"/>
        <v>0</v>
      </c>
      <c r="D120" s="524"/>
      <c r="E120" s="524"/>
      <c r="F120" s="524"/>
      <c r="G120" s="524"/>
      <c r="H120" s="448"/>
    </row>
    <row r="121" spans="1:8" ht="21.95" customHeight="1" thickBot="1">
      <c r="A121" s="12" t="s">
        <v>18</v>
      </c>
      <c r="B121" s="501" t="s">
        <v>391</v>
      </c>
      <c r="C121" s="507">
        <f>+C122+C123</f>
        <v>0</v>
      </c>
      <c r="D121" s="507">
        <f>+D122+D123</f>
        <v>0</v>
      </c>
      <c r="E121" s="507">
        <f>+E122+E123</f>
        <v>0</v>
      </c>
      <c r="F121" s="507"/>
      <c r="G121" s="507">
        <f>+G122+G123</f>
        <v>0</v>
      </c>
      <c r="H121" s="434"/>
    </row>
    <row r="122" spans="1:8" ht="18" customHeight="1">
      <c r="A122" s="214" t="s">
        <v>82</v>
      </c>
      <c r="B122" s="502" t="s">
        <v>57</v>
      </c>
      <c r="C122" s="508">
        <f>SUM(D122:H122)</f>
        <v>0</v>
      </c>
      <c r="D122" s="508"/>
      <c r="E122" s="508"/>
      <c r="F122" s="508"/>
      <c r="G122" s="508"/>
      <c r="H122" s="435"/>
    </row>
    <row r="123" spans="1:8" ht="18" customHeight="1" thickBot="1">
      <c r="A123" s="216" t="s">
        <v>83</v>
      </c>
      <c r="B123" s="497" t="s">
        <v>58</v>
      </c>
      <c r="C123" s="508">
        <f>SUM(D123:H123)</f>
        <v>0</v>
      </c>
      <c r="D123" s="512"/>
      <c r="E123" s="512"/>
      <c r="F123" s="512"/>
      <c r="G123" s="512"/>
      <c r="H123" s="445"/>
    </row>
    <row r="124" spans="1:8" ht="21.95" customHeight="1" thickBot="1">
      <c r="A124" s="12" t="s">
        <v>19</v>
      </c>
      <c r="B124" s="501" t="s">
        <v>392</v>
      </c>
      <c r="C124" s="507">
        <f>+C91+C107+C121</f>
        <v>63854203</v>
      </c>
      <c r="D124" s="507">
        <f>+D91+D107+D121</f>
        <v>8208416</v>
      </c>
      <c r="E124" s="507">
        <f>+E91+E107+E121</f>
        <v>46103369</v>
      </c>
      <c r="F124" s="507">
        <f>+F91+F107+F121</f>
        <v>1815465</v>
      </c>
      <c r="G124" s="507">
        <f>+G91+G107+G121</f>
        <v>1766600</v>
      </c>
      <c r="H124" s="434"/>
    </row>
    <row r="125" spans="1:8" ht="44.25" customHeight="1" thickBot="1">
      <c r="A125" s="12" t="s">
        <v>20</v>
      </c>
      <c r="B125" s="501" t="s">
        <v>393</v>
      </c>
      <c r="C125" s="507">
        <f>+C126+C127+C128</f>
        <v>0</v>
      </c>
      <c r="D125" s="507">
        <f>+D126+D127+D128</f>
        <v>0</v>
      </c>
      <c r="E125" s="507">
        <f>+E126+E127+E128</f>
        <v>0</v>
      </c>
      <c r="F125" s="507"/>
      <c r="G125" s="507">
        <f>+G126+G127+G128</f>
        <v>0</v>
      </c>
      <c r="H125" s="434"/>
    </row>
    <row r="126" spans="1:8" s="65" customFormat="1" ht="18" customHeight="1">
      <c r="A126" s="214" t="s">
        <v>86</v>
      </c>
      <c r="B126" s="502" t="s">
        <v>394</v>
      </c>
      <c r="C126" s="508">
        <f>SUM(D126:H126)</f>
        <v>0</v>
      </c>
      <c r="D126" s="523"/>
      <c r="E126" s="523"/>
      <c r="F126" s="523"/>
      <c r="G126" s="523"/>
      <c r="H126" s="447"/>
    </row>
    <row r="127" spans="1:8" ht="36.75" customHeight="1">
      <c r="A127" s="214" t="s">
        <v>87</v>
      </c>
      <c r="B127" s="502" t="s">
        <v>395</v>
      </c>
      <c r="C127" s="508">
        <f>SUM(D127:H127)</f>
        <v>0</v>
      </c>
      <c r="D127" s="523"/>
      <c r="E127" s="523"/>
      <c r="F127" s="523"/>
      <c r="G127" s="523"/>
      <c r="H127" s="447"/>
    </row>
    <row r="128" spans="1:8" ht="18" customHeight="1" thickBot="1">
      <c r="A128" s="223" t="s">
        <v>88</v>
      </c>
      <c r="B128" s="503" t="s">
        <v>396</v>
      </c>
      <c r="C128" s="508">
        <f>SUM(D128:H128)</f>
        <v>0</v>
      </c>
      <c r="D128" s="523"/>
      <c r="E128" s="523"/>
      <c r="F128" s="523"/>
      <c r="G128" s="523"/>
      <c r="H128" s="447"/>
    </row>
    <row r="129" spans="1:8" ht="21.95" customHeight="1" thickBot="1">
      <c r="A129" s="12" t="s">
        <v>21</v>
      </c>
      <c r="B129" s="501" t="s">
        <v>397</v>
      </c>
      <c r="C129" s="507">
        <f>+C130+C131+C132+C133</f>
        <v>0</v>
      </c>
      <c r="D129" s="507">
        <f>+D130+D131+D132+D133</f>
        <v>0</v>
      </c>
      <c r="E129" s="507">
        <f>+E130+E131+E132+E133</f>
        <v>0</v>
      </c>
      <c r="F129" s="507"/>
      <c r="G129" s="507">
        <f>+G130+G131+G132+G133</f>
        <v>0</v>
      </c>
      <c r="H129" s="434"/>
    </row>
    <row r="130" spans="1:8" ht="18" customHeight="1">
      <c r="A130" s="214" t="s">
        <v>89</v>
      </c>
      <c r="B130" s="502" t="s">
        <v>398</v>
      </c>
      <c r="C130" s="508">
        <f>SUM(D130:H130)</f>
        <v>0</v>
      </c>
      <c r="D130" s="523"/>
      <c r="E130" s="523"/>
      <c r="F130" s="523"/>
      <c r="G130" s="523"/>
      <c r="H130" s="447"/>
    </row>
    <row r="131" spans="1:8" ht="18" customHeight="1">
      <c r="A131" s="214" t="s">
        <v>90</v>
      </c>
      <c r="B131" s="502" t="s">
        <v>399</v>
      </c>
      <c r="C131" s="508">
        <f>SUM(D131:H131)</f>
        <v>0</v>
      </c>
      <c r="D131" s="523"/>
      <c r="E131" s="523"/>
      <c r="F131" s="523"/>
      <c r="G131" s="523"/>
      <c r="H131" s="447"/>
    </row>
    <row r="132" spans="1:8" ht="18" customHeight="1">
      <c r="A132" s="214" t="s">
        <v>302</v>
      </c>
      <c r="B132" s="502" t="s">
        <v>400</v>
      </c>
      <c r="C132" s="508">
        <f>SUM(D132:H132)</f>
        <v>0</v>
      </c>
      <c r="D132" s="523"/>
      <c r="E132" s="523"/>
      <c r="F132" s="523"/>
      <c r="G132" s="523"/>
      <c r="H132" s="447"/>
    </row>
    <row r="133" spans="1:8" s="65" customFormat="1" ht="18" customHeight="1" thickBot="1">
      <c r="A133" s="223" t="s">
        <v>304</v>
      </c>
      <c r="B133" s="503" t="s">
        <v>401</v>
      </c>
      <c r="C133" s="508">
        <f>SUM(D133:H133)</f>
        <v>0</v>
      </c>
      <c r="D133" s="523"/>
      <c r="E133" s="523"/>
      <c r="F133" s="523"/>
      <c r="G133" s="523"/>
      <c r="H133" s="447"/>
    </row>
    <row r="134" spans="1:8" ht="21.95" customHeight="1" thickBot="1">
      <c r="A134" s="12" t="s">
        <v>22</v>
      </c>
      <c r="B134" s="501" t="s">
        <v>402</v>
      </c>
      <c r="C134" s="525">
        <f>+C135+C136+C137+C138</f>
        <v>0</v>
      </c>
      <c r="D134" s="525">
        <f>+D135+D136+D137+D138</f>
        <v>0</v>
      </c>
      <c r="E134" s="525">
        <f>+E135+E136+E137+E138</f>
        <v>0</v>
      </c>
      <c r="F134" s="525"/>
      <c r="G134" s="525">
        <f>+G135+G136+G137+G138</f>
        <v>0</v>
      </c>
      <c r="H134" s="438"/>
    </row>
    <row r="135" spans="1:8" ht="18" customHeight="1">
      <c r="A135" s="214" t="s">
        <v>91</v>
      </c>
      <c r="B135" s="502" t="s">
        <v>403</v>
      </c>
      <c r="C135" s="508">
        <f>SUM(D135:H135)</f>
        <v>0</v>
      </c>
      <c r="D135" s="523"/>
      <c r="E135" s="523"/>
      <c r="F135" s="523"/>
      <c r="G135" s="523"/>
      <c r="H135" s="447"/>
    </row>
    <row r="136" spans="1:8" ht="18" customHeight="1">
      <c r="A136" s="214" t="s">
        <v>92</v>
      </c>
      <c r="B136" s="502" t="s">
        <v>404</v>
      </c>
      <c r="C136" s="508">
        <f>SUM(D136:H136)</f>
        <v>0</v>
      </c>
      <c r="D136" s="523"/>
      <c r="E136" s="523"/>
      <c r="F136" s="523"/>
      <c r="G136" s="523"/>
      <c r="H136" s="447"/>
    </row>
    <row r="137" spans="1:8" s="65" customFormat="1" ht="18" customHeight="1">
      <c r="A137" s="214" t="s">
        <v>311</v>
      </c>
      <c r="B137" s="502" t="s">
        <v>405</v>
      </c>
      <c r="C137" s="508">
        <f>SUM(D137:H137)</f>
        <v>0</v>
      </c>
      <c r="D137" s="523"/>
      <c r="E137" s="523"/>
      <c r="F137" s="523"/>
      <c r="G137" s="523"/>
      <c r="H137" s="447"/>
    </row>
    <row r="138" spans="1:8" s="65" customFormat="1" ht="18" customHeight="1" thickBot="1">
      <c r="A138" s="223" t="s">
        <v>313</v>
      </c>
      <c r="B138" s="503" t="s">
        <v>489</v>
      </c>
      <c r="C138" s="508">
        <f>SUM(D138:H138)</f>
        <v>0</v>
      </c>
      <c r="D138" s="523"/>
      <c r="E138" s="523"/>
      <c r="F138" s="523"/>
      <c r="G138" s="523"/>
      <c r="H138" s="447"/>
    </row>
    <row r="139" spans="1:8" s="65" customFormat="1" ht="21.95" customHeight="1" thickBot="1">
      <c r="A139" s="12" t="s">
        <v>23</v>
      </c>
      <c r="B139" s="501" t="s">
        <v>407</v>
      </c>
      <c r="C139" s="526">
        <f>+C140+C141+C142+C143</f>
        <v>0</v>
      </c>
      <c r="D139" s="526">
        <f>+D140+D141+D142+D143</f>
        <v>0</v>
      </c>
      <c r="E139" s="526">
        <f>+E140+E141+E142+E143</f>
        <v>0</v>
      </c>
      <c r="F139" s="526"/>
      <c r="G139" s="526">
        <f>+G140+G141+G142+G143</f>
        <v>0</v>
      </c>
      <c r="H139" s="449"/>
    </row>
    <row r="140" spans="1:8" s="65" customFormat="1" ht="18" customHeight="1">
      <c r="A140" s="214" t="s">
        <v>175</v>
      </c>
      <c r="B140" s="502"/>
      <c r="C140" s="508">
        <f>SUM(D140:H140)</f>
        <v>0</v>
      </c>
      <c r="D140" s="523"/>
      <c r="E140" s="523"/>
      <c r="F140" s="523"/>
      <c r="G140" s="523"/>
      <c r="H140" s="447"/>
    </row>
    <row r="141" spans="1:8" s="65" customFormat="1" ht="18" customHeight="1">
      <c r="A141" s="214" t="s">
        <v>176</v>
      </c>
      <c r="B141" s="502" t="s">
        <v>409</v>
      </c>
      <c r="C141" s="508">
        <f>SUM(D141:H141)</f>
        <v>0</v>
      </c>
      <c r="D141" s="523"/>
      <c r="E141" s="523"/>
      <c r="F141" s="523"/>
      <c r="G141" s="523"/>
      <c r="H141" s="447"/>
    </row>
    <row r="142" spans="1:8" s="65" customFormat="1" ht="18" customHeight="1">
      <c r="A142" s="214" t="s">
        <v>222</v>
      </c>
      <c r="B142" s="502" t="s">
        <v>410</v>
      </c>
      <c r="C142" s="508">
        <f>SUM(D142:H142)</f>
        <v>0</v>
      </c>
      <c r="D142" s="523"/>
      <c r="E142" s="523"/>
      <c r="F142" s="523"/>
      <c r="G142" s="523"/>
      <c r="H142" s="447"/>
    </row>
    <row r="143" spans="1:8" ht="18" customHeight="1" thickBot="1">
      <c r="A143" s="214" t="s">
        <v>319</v>
      </c>
      <c r="B143" s="502" t="s">
        <v>411</v>
      </c>
      <c r="C143" s="508">
        <f>SUM(D143:H143)</f>
        <v>0</v>
      </c>
      <c r="D143" s="523"/>
      <c r="E143" s="523"/>
      <c r="F143" s="523"/>
      <c r="G143" s="523"/>
      <c r="H143" s="447"/>
    </row>
    <row r="144" spans="1:8" ht="21.95" customHeight="1" thickBot="1">
      <c r="A144" s="12" t="s">
        <v>24</v>
      </c>
      <c r="B144" s="501" t="s">
        <v>412</v>
      </c>
      <c r="C144" s="527">
        <f>+C125+C129+C134+C139</f>
        <v>0</v>
      </c>
      <c r="D144" s="527">
        <f>+D125+D129+D134+D139</f>
        <v>0</v>
      </c>
      <c r="E144" s="527">
        <f>+E125+E129+E134+E139</f>
        <v>0</v>
      </c>
      <c r="F144" s="527"/>
      <c r="G144" s="527">
        <f>+G125+G129+G134+G139</f>
        <v>0</v>
      </c>
      <c r="H144" s="450"/>
    </row>
    <row r="145" spans="1:8" ht="21.95" customHeight="1" thickBot="1">
      <c r="A145" s="225" t="s">
        <v>25</v>
      </c>
      <c r="B145" s="504" t="s">
        <v>413</v>
      </c>
      <c r="C145" s="527">
        <f>+C124+C144</f>
        <v>63854203</v>
      </c>
      <c r="D145" s="527">
        <f>+D124+D144</f>
        <v>8208416</v>
      </c>
      <c r="E145" s="527">
        <f>+E124+E144</f>
        <v>46103369</v>
      </c>
      <c r="F145" s="527">
        <f>+F124+F144</f>
        <v>1815465</v>
      </c>
      <c r="G145" s="527">
        <f>+G124+G144</f>
        <v>1766600</v>
      </c>
      <c r="H145" s="450"/>
    </row>
    <row r="146" spans="1:8" ht="18" customHeight="1" thickBot="1">
      <c r="B146" s="505"/>
      <c r="C146" s="528"/>
      <c r="D146" s="528"/>
      <c r="E146" s="528"/>
      <c r="F146" s="528"/>
      <c r="G146" s="528"/>
      <c r="H146" s="451"/>
    </row>
    <row r="147" spans="1:8" ht="21.95" customHeight="1" thickBot="1">
      <c r="A147" s="534" t="s">
        <v>200</v>
      </c>
      <c r="B147" s="506"/>
      <c r="C147" s="529">
        <f>D147+E147+F147+G147</f>
        <v>0</v>
      </c>
      <c r="D147" s="531"/>
      <c r="E147" s="530"/>
      <c r="F147" s="530"/>
      <c r="G147" s="531"/>
      <c r="H147" s="452"/>
    </row>
    <row r="148" spans="1:8" ht="21.95" customHeight="1" thickBot="1">
      <c r="A148" s="534" t="s">
        <v>201</v>
      </c>
      <c r="B148" s="506"/>
      <c r="C148" s="533">
        <f>SUM(D148:H148)</f>
        <v>0</v>
      </c>
      <c r="D148" s="531"/>
      <c r="E148" s="530"/>
      <c r="F148" s="530"/>
      <c r="G148" s="531"/>
      <c r="H148" s="452"/>
    </row>
    <row r="149" spans="1:8" ht="18" customHeight="1">
      <c r="B149" s="505"/>
    </row>
    <row r="150" spans="1:8" ht="18" customHeight="1">
      <c r="B150" s="505"/>
    </row>
    <row r="151" spans="1:8" ht="20.25">
      <c r="B151" s="505"/>
    </row>
    <row r="152" spans="1:8" ht="20.25">
      <c r="B152" s="505"/>
    </row>
    <row r="153" spans="1:8" ht="20.25">
      <c r="B153" s="505"/>
    </row>
    <row r="154" spans="1:8" ht="20.25">
      <c r="B154" s="505"/>
    </row>
    <row r="155" spans="1:8" ht="20.25">
      <c r="B155" s="505"/>
    </row>
  </sheetData>
  <sheetProtection password="F16B" sheet="1" formatCells="0" formatColumns="0" formatRows="0" insertColumns="0" insertRows="0" insertHyperlinks="0" deleteColumns="0" deleteRows="0" sort="0" autoFilter="0" pivotTables="0"/>
  <phoneticPr fontId="29" type="noConversion"/>
  <pageMargins left="0.64" right="0.44" top="0.35433070866141736" bottom="0" header="0.51181102362204722" footer="0"/>
  <pageSetup paperSize="8" scale="34" orientation="portrait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F4" sqref="F4"/>
    </sheetView>
  </sheetViews>
  <sheetFormatPr defaultRowHeight="12.75"/>
  <cols>
    <col min="1" max="1" width="5.5" style="25" customWidth="1"/>
    <col min="2" max="2" width="33.1640625" style="25" customWidth="1"/>
    <col min="3" max="3" width="12.33203125" style="25" customWidth="1"/>
    <col min="4" max="4" width="11.5" style="25" customWidth="1"/>
    <col min="5" max="5" width="11.33203125" style="25" customWidth="1"/>
    <col min="6" max="6" width="11" style="25" customWidth="1"/>
    <col min="7" max="7" width="14.33203125" style="25" customWidth="1"/>
    <col min="8" max="16384" width="9.33203125" style="25"/>
  </cols>
  <sheetData>
    <row r="1" spans="1:7" ht="43.5" customHeight="1">
      <c r="A1" s="621" t="s">
        <v>3</v>
      </c>
      <c r="B1" s="621"/>
      <c r="C1" s="621"/>
      <c r="D1" s="621"/>
      <c r="E1" s="621"/>
      <c r="F1" s="621"/>
      <c r="G1" s="621"/>
    </row>
    <row r="3" spans="1:7" s="99" customFormat="1" ht="27" customHeight="1">
      <c r="A3" s="97" t="s">
        <v>202</v>
      </c>
      <c r="B3" s="98"/>
      <c r="C3" s="620" t="s">
        <v>514</v>
      </c>
      <c r="D3" s="620"/>
      <c r="E3" s="620"/>
      <c r="F3" s="620"/>
      <c r="G3" s="620"/>
    </row>
    <row r="4" spans="1:7" s="99" customFormat="1" ht="15.75">
      <c r="A4" s="98"/>
      <c r="B4" s="98"/>
      <c r="C4" s="98"/>
      <c r="D4" s="98"/>
      <c r="E4" s="98"/>
      <c r="F4" s="98"/>
      <c r="G4" s="98"/>
    </row>
    <row r="5" spans="1:7" s="99" customFormat="1" ht="24.75" customHeight="1">
      <c r="A5" s="97" t="s">
        <v>203</v>
      </c>
      <c r="B5" s="98"/>
      <c r="C5" s="620" t="s">
        <v>515</v>
      </c>
      <c r="D5" s="620"/>
      <c r="E5" s="620"/>
      <c r="F5" s="620"/>
      <c r="G5" s="98"/>
    </row>
    <row r="6" spans="1:7" s="100" customFormat="1">
      <c r="A6" s="145"/>
      <c r="B6" s="145"/>
      <c r="C6" s="145"/>
      <c r="D6" s="145"/>
      <c r="E6" s="145"/>
      <c r="F6" s="145"/>
      <c r="G6" s="145"/>
    </row>
    <row r="7" spans="1:7" s="101" customFormat="1" ht="15" customHeight="1">
      <c r="A7" s="168" t="s">
        <v>588</v>
      </c>
      <c r="B7" s="167"/>
      <c r="C7" s="167"/>
      <c r="D7" s="153"/>
      <c r="E7" s="153"/>
      <c r="F7" s="153"/>
      <c r="G7" s="153"/>
    </row>
    <row r="8" spans="1:7" s="101" customFormat="1" ht="15" customHeight="1" thickBot="1">
      <c r="A8" s="168" t="s">
        <v>250</v>
      </c>
      <c r="B8" s="153"/>
      <c r="C8" s="153"/>
      <c r="D8" s="153"/>
      <c r="E8" s="153"/>
      <c r="F8" s="153"/>
      <c r="G8" s="153"/>
    </row>
    <row r="9" spans="1:7" s="50" customFormat="1" ht="42" customHeight="1" thickBot="1">
      <c r="A9" s="128" t="s">
        <v>14</v>
      </c>
      <c r="B9" s="129" t="s">
        <v>204</v>
      </c>
      <c r="C9" s="129" t="s">
        <v>205</v>
      </c>
      <c r="D9" s="129" t="s">
        <v>206</v>
      </c>
      <c r="E9" s="129" t="s">
        <v>207</v>
      </c>
      <c r="F9" s="129" t="s">
        <v>208</v>
      </c>
      <c r="G9" s="130" t="s">
        <v>51</v>
      </c>
    </row>
    <row r="10" spans="1:7" ht="24" customHeight="1">
      <c r="A10" s="154" t="s">
        <v>16</v>
      </c>
      <c r="B10" s="136" t="s">
        <v>209</v>
      </c>
      <c r="C10" s="102"/>
      <c r="D10" s="102"/>
      <c r="E10" s="102"/>
      <c r="F10" s="102"/>
      <c r="G10" s="155">
        <f>SUM(C10:F10)</f>
        <v>0</v>
      </c>
    </row>
    <row r="11" spans="1:7" ht="24" customHeight="1">
      <c r="A11" s="156" t="s">
        <v>17</v>
      </c>
      <c r="B11" s="137" t="s">
        <v>210</v>
      </c>
      <c r="C11" s="103"/>
      <c r="D11" s="103"/>
      <c r="E11" s="103"/>
      <c r="F11" s="103"/>
      <c r="G11" s="157">
        <f t="shared" ref="G11:G16" si="0">SUM(C11:F11)</f>
        <v>0</v>
      </c>
    </row>
    <row r="12" spans="1:7" ht="24" customHeight="1">
      <c r="A12" s="156" t="s">
        <v>18</v>
      </c>
      <c r="B12" s="137" t="s">
        <v>211</v>
      </c>
      <c r="C12" s="103"/>
      <c r="D12" s="103"/>
      <c r="E12" s="103"/>
      <c r="F12" s="103"/>
      <c r="G12" s="157">
        <f t="shared" si="0"/>
        <v>0</v>
      </c>
    </row>
    <row r="13" spans="1:7" ht="24" customHeight="1">
      <c r="A13" s="156" t="s">
        <v>19</v>
      </c>
      <c r="B13" s="137" t="s">
        <v>212</v>
      </c>
      <c r="C13" s="103"/>
      <c r="D13" s="103"/>
      <c r="E13" s="103"/>
      <c r="F13" s="103"/>
      <c r="G13" s="157">
        <f t="shared" si="0"/>
        <v>0</v>
      </c>
    </row>
    <row r="14" spans="1:7" ht="24" customHeight="1">
      <c r="A14" s="156" t="s">
        <v>20</v>
      </c>
      <c r="B14" s="137" t="s">
        <v>213</v>
      </c>
      <c r="C14" s="103"/>
      <c r="D14" s="103"/>
      <c r="E14" s="103"/>
      <c r="F14" s="103"/>
      <c r="G14" s="157">
        <f t="shared" si="0"/>
        <v>0</v>
      </c>
    </row>
    <row r="15" spans="1:7" ht="24" customHeight="1" thickBot="1">
      <c r="A15" s="158" t="s">
        <v>21</v>
      </c>
      <c r="B15" s="159" t="s">
        <v>214</v>
      </c>
      <c r="C15" s="104">
        <v>0</v>
      </c>
      <c r="D15" s="104"/>
      <c r="E15" s="104"/>
      <c r="F15" s="104"/>
      <c r="G15" s="160">
        <f t="shared" si="0"/>
        <v>0</v>
      </c>
    </row>
    <row r="16" spans="1:7" s="105" customFormat="1" ht="24" customHeight="1" thickBot="1">
      <c r="A16" s="161" t="s">
        <v>22</v>
      </c>
      <c r="B16" s="162" t="s">
        <v>51</v>
      </c>
      <c r="C16" s="163">
        <f>SUM(C10:C15)</f>
        <v>0</v>
      </c>
      <c r="D16" s="163">
        <f>SUM(D10:D15)</f>
        <v>0</v>
      </c>
      <c r="E16" s="163">
        <f>SUM(E10:E15)</f>
        <v>0</v>
      </c>
      <c r="F16" s="163">
        <f>SUM(F10:F15)</f>
        <v>0</v>
      </c>
      <c r="G16" s="164">
        <f t="shared" si="0"/>
        <v>0</v>
      </c>
    </row>
    <row r="17" spans="1:7" s="100" customFormat="1">
      <c r="A17" s="145"/>
      <c r="B17" s="145"/>
      <c r="C17" s="145"/>
      <c r="D17" s="145"/>
      <c r="E17" s="145"/>
      <c r="F17" s="145"/>
      <c r="G17" s="145"/>
    </row>
    <row r="18" spans="1:7" s="100" customFormat="1">
      <c r="A18" s="145"/>
      <c r="B18" s="145"/>
      <c r="C18" s="145"/>
      <c r="D18" s="145"/>
      <c r="E18" s="145"/>
      <c r="F18" s="145"/>
      <c r="G18" s="145"/>
    </row>
    <row r="19" spans="1:7" s="100" customFormat="1">
      <c r="A19" s="145"/>
      <c r="B19" s="145"/>
      <c r="C19" s="145"/>
      <c r="D19" s="145"/>
      <c r="E19" s="145"/>
      <c r="F19" s="145"/>
      <c r="G19" s="145"/>
    </row>
    <row r="20" spans="1:7" s="100" customFormat="1" ht="15.75">
      <c r="A20" s="99" t="s">
        <v>556</v>
      </c>
      <c r="B20" s="145"/>
      <c r="C20" s="145"/>
      <c r="D20" s="145"/>
      <c r="E20" s="145"/>
      <c r="F20" s="145"/>
      <c r="G20" s="145"/>
    </row>
    <row r="21" spans="1:7" s="100" customFormat="1">
      <c r="A21" s="145"/>
      <c r="B21" s="145"/>
      <c r="C21" s="145"/>
      <c r="D21" s="145"/>
      <c r="E21" s="145"/>
      <c r="F21" s="145"/>
      <c r="G21" s="145"/>
    </row>
    <row r="22" spans="1:7">
      <c r="A22" s="145"/>
      <c r="B22" s="145"/>
      <c r="C22" s="145"/>
      <c r="D22" s="145"/>
      <c r="E22" s="145"/>
      <c r="F22" s="145"/>
      <c r="G22" s="145"/>
    </row>
    <row r="23" spans="1:7">
      <c r="A23" s="145"/>
      <c r="B23" s="145"/>
      <c r="C23" s="100"/>
      <c r="D23" s="100"/>
      <c r="E23" s="100"/>
      <c r="F23" s="100"/>
      <c r="G23" s="145"/>
    </row>
    <row r="24" spans="1:7" ht="13.5">
      <c r="A24" s="145"/>
      <c r="B24" s="145"/>
      <c r="C24" s="165"/>
      <c r="D24" s="166" t="s">
        <v>215</v>
      </c>
      <c r="E24" s="166"/>
      <c r="F24" s="165"/>
      <c r="G24" s="145"/>
    </row>
    <row r="25" spans="1:7" ht="13.5">
      <c r="C25" s="106"/>
      <c r="D25" s="107"/>
      <c r="E25" s="107"/>
      <c r="F25" s="106"/>
    </row>
    <row r="26" spans="1:7" ht="13.5">
      <c r="C26" s="106"/>
      <c r="D26" s="107"/>
      <c r="E26" s="107"/>
      <c r="F26" s="106"/>
    </row>
  </sheetData>
  <sheetProtection password="F16B" sheet="1" formatCells="0" formatColumns="0" formatRows="0" insertColumns="0" insertRows="0" insertHyperlinks="0" deleteColumns="0" deleteRows="0" sort="0" autoFilter="0" pivotTables="0"/>
  <mergeCells count="3">
    <mergeCell ref="C3:G3"/>
    <mergeCell ref="C5:F5"/>
    <mergeCell ref="A1:G1"/>
  </mergeCells>
  <phoneticPr fontId="29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
12. melléklet a 2/2016.(II.16.)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activeCell="D5" sqref="D5"/>
    </sheetView>
  </sheetViews>
  <sheetFormatPr defaultRowHeight="12.75"/>
  <cols>
    <col min="1" max="1" width="5.5" customWidth="1"/>
    <col min="2" max="2" width="40.6640625" customWidth="1"/>
    <col min="3" max="3" width="25.1640625" customWidth="1"/>
    <col min="4" max="4" width="12.83203125" customWidth="1"/>
    <col min="5" max="5" width="14.33203125" customWidth="1"/>
  </cols>
  <sheetData>
    <row r="1" spans="1:5" ht="45" customHeight="1">
      <c r="A1" s="622" t="s">
        <v>572</v>
      </c>
      <c r="B1" s="622"/>
      <c r="C1" s="622"/>
      <c r="D1" s="622"/>
      <c r="E1" s="622"/>
    </row>
    <row r="2" spans="1:5" ht="17.25" customHeight="1">
      <c r="A2" s="188"/>
      <c r="B2" s="188"/>
      <c r="C2" s="188"/>
      <c r="D2" s="188"/>
      <c r="E2" s="188"/>
    </row>
    <row r="3" spans="1:5" ht="13.5" thickBot="1">
      <c r="A3" s="141" t="s">
        <v>571</v>
      </c>
      <c r="B3" s="141"/>
      <c r="C3" s="623" t="s">
        <v>12</v>
      </c>
      <c r="D3" s="623"/>
      <c r="E3" s="623"/>
    </row>
    <row r="4" spans="1:5" ht="42.75" customHeight="1" thickBot="1">
      <c r="A4" s="244" t="s">
        <v>66</v>
      </c>
      <c r="B4" s="245" t="s">
        <v>120</v>
      </c>
      <c r="C4" s="245" t="s">
        <v>121</v>
      </c>
      <c r="D4" s="246" t="s">
        <v>519</v>
      </c>
      <c r="E4" s="246" t="s">
        <v>520</v>
      </c>
    </row>
    <row r="5" spans="1:5" ht="30.75" customHeight="1">
      <c r="A5" s="241" t="s">
        <v>16</v>
      </c>
      <c r="B5" s="242" t="s">
        <v>516</v>
      </c>
      <c r="C5" s="243" t="s">
        <v>517</v>
      </c>
      <c r="D5" s="247">
        <v>25</v>
      </c>
      <c r="E5" s="250"/>
    </row>
    <row r="6" spans="1:5" ht="30.75" customHeight="1">
      <c r="A6" s="142" t="s">
        <v>17</v>
      </c>
      <c r="B6" s="239" t="s">
        <v>518</v>
      </c>
      <c r="C6" s="240" t="s">
        <v>517</v>
      </c>
      <c r="D6" s="248">
        <v>15</v>
      </c>
      <c r="E6" s="251"/>
    </row>
    <row r="7" spans="1:5" ht="30.75" customHeight="1">
      <c r="A7" s="142" t="s">
        <v>18</v>
      </c>
      <c r="B7" s="256" t="s">
        <v>521</v>
      </c>
      <c r="C7" s="240" t="s">
        <v>517</v>
      </c>
      <c r="D7" s="248">
        <v>73</v>
      </c>
      <c r="E7" s="251"/>
    </row>
    <row r="8" spans="1:5" ht="30.75" customHeight="1">
      <c r="A8" s="142"/>
      <c r="B8" s="256"/>
      <c r="C8" s="240"/>
      <c r="D8" s="248">
        <f>SUM(D5:D7)</f>
        <v>113</v>
      </c>
      <c r="E8" s="251"/>
    </row>
    <row r="9" spans="1:5" ht="30.75" customHeight="1">
      <c r="A9" s="142" t="s">
        <v>19</v>
      </c>
      <c r="B9" s="239"/>
      <c r="C9" s="240"/>
      <c r="D9" s="248"/>
      <c r="E9" s="252"/>
    </row>
    <row r="10" spans="1:5" ht="15.95" customHeight="1">
      <c r="A10" s="142" t="s">
        <v>21</v>
      </c>
      <c r="B10" s="10"/>
      <c r="C10" s="10"/>
      <c r="D10" s="249"/>
      <c r="E10" s="253"/>
    </row>
    <row r="11" spans="1:5" ht="15.95" customHeight="1">
      <c r="A11" s="142" t="s">
        <v>22</v>
      </c>
      <c r="B11" s="10"/>
      <c r="C11" s="10"/>
      <c r="D11" s="249"/>
      <c r="E11" s="253"/>
    </row>
    <row r="12" spans="1:5" ht="15.95" customHeight="1">
      <c r="A12" s="142" t="s">
        <v>24</v>
      </c>
      <c r="B12" s="10"/>
      <c r="C12" s="10"/>
      <c r="D12" s="249"/>
      <c r="E12" s="253"/>
    </row>
    <row r="13" spans="1:5" ht="15.95" customHeight="1">
      <c r="A13" s="142" t="s">
        <v>25</v>
      </c>
      <c r="B13" s="10"/>
      <c r="C13" s="10"/>
      <c r="D13" s="249"/>
      <c r="E13" s="253"/>
    </row>
    <row r="14" spans="1:5" ht="15.95" customHeight="1">
      <c r="A14" s="142" t="s">
        <v>26</v>
      </c>
      <c r="B14" s="10"/>
      <c r="C14" s="10"/>
      <c r="D14" s="231"/>
      <c r="E14" s="253"/>
    </row>
    <row r="15" spans="1:5" ht="15.95" customHeight="1">
      <c r="A15" s="142" t="s">
        <v>27</v>
      </c>
      <c r="B15" s="10"/>
      <c r="C15" s="10"/>
      <c r="D15" s="196"/>
      <c r="E15" s="253"/>
    </row>
    <row r="16" spans="1:5" ht="15.95" customHeight="1">
      <c r="A16" s="142" t="s">
        <v>28</v>
      </c>
      <c r="B16" s="10"/>
      <c r="C16" s="10"/>
      <c r="D16" s="196"/>
      <c r="E16" s="253"/>
    </row>
    <row r="17" spans="1:5" ht="15.95" customHeight="1">
      <c r="A17" s="142" t="s">
        <v>29</v>
      </c>
      <c r="B17" s="10"/>
      <c r="C17" s="10"/>
      <c r="D17" s="196"/>
      <c r="E17" s="253"/>
    </row>
    <row r="18" spans="1:5" ht="15.95" customHeight="1">
      <c r="A18" s="142" t="s">
        <v>30</v>
      </c>
      <c r="B18" s="10"/>
      <c r="C18" s="10"/>
      <c r="D18" s="196"/>
      <c r="E18" s="253"/>
    </row>
    <row r="19" spans="1:5" ht="15.95" customHeight="1">
      <c r="A19" s="142" t="s">
        <v>31</v>
      </c>
      <c r="B19" s="10"/>
      <c r="C19" s="10"/>
      <c r="D19" s="196"/>
      <c r="E19" s="253"/>
    </row>
    <row r="20" spans="1:5" ht="15.95" customHeight="1">
      <c r="A20" s="142" t="s">
        <v>32</v>
      </c>
      <c r="B20" s="10"/>
      <c r="C20" s="10"/>
      <c r="D20" s="196"/>
      <c r="E20" s="253"/>
    </row>
    <row r="21" spans="1:5" ht="15.95" customHeight="1">
      <c r="A21" s="142" t="s">
        <v>33</v>
      </c>
      <c r="B21" s="10"/>
      <c r="C21" s="10"/>
      <c r="D21" s="196"/>
      <c r="E21" s="253"/>
    </row>
    <row r="22" spans="1:5" ht="15.95" customHeight="1">
      <c r="A22" s="142" t="s">
        <v>34</v>
      </c>
      <c r="B22" s="10"/>
      <c r="C22" s="10"/>
      <c r="D22" s="196"/>
      <c r="E22" s="253"/>
    </row>
    <row r="23" spans="1:5" ht="15.95" customHeight="1">
      <c r="A23" s="142" t="s">
        <v>35</v>
      </c>
      <c r="B23" s="10"/>
      <c r="C23" s="10"/>
      <c r="D23" s="196"/>
      <c r="E23" s="253"/>
    </row>
    <row r="24" spans="1:5" ht="15.95" customHeight="1">
      <c r="A24" s="142" t="s">
        <v>36</v>
      </c>
      <c r="B24" s="10"/>
      <c r="C24" s="10"/>
      <c r="D24" s="196"/>
      <c r="E24" s="253"/>
    </row>
    <row r="25" spans="1:5" ht="15.95" customHeight="1">
      <c r="A25" s="142" t="s">
        <v>37</v>
      </c>
      <c r="B25" s="10"/>
      <c r="C25" s="10"/>
      <c r="D25" s="196"/>
      <c r="E25" s="253"/>
    </row>
    <row r="26" spans="1:5" ht="15.95" customHeight="1">
      <c r="A26" s="142" t="s">
        <v>38</v>
      </c>
      <c r="B26" s="10"/>
      <c r="C26" s="10"/>
      <c r="D26" s="196"/>
      <c r="E26" s="253"/>
    </row>
    <row r="27" spans="1:5" ht="15.95" customHeight="1">
      <c r="A27" s="142" t="s">
        <v>39</v>
      </c>
      <c r="B27" s="10"/>
      <c r="C27" s="10"/>
      <c r="D27" s="196"/>
      <c r="E27" s="253"/>
    </row>
    <row r="28" spans="1:5" ht="15.95" customHeight="1">
      <c r="A28" s="142" t="s">
        <v>40</v>
      </c>
      <c r="B28" s="10"/>
      <c r="C28" s="10"/>
      <c r="D28" s="196"/>
      <c r="E28" s="253"/>
    </row>
    <row r="29" spans="1:5" ht="15.95" customHeight="1">
      <c r="A29" s="142" t="s">
        <v>41</v>
      </c>
      <c r="B29" s="10"/>
      <c r="C29" s="10"/>
      <c r="D29" s="196"/>
      <c r="E29" s="253"/>
    </row>
    <row r="30" spans="1:5" ht="15.95" customHeight="1">
      <c r="A30" s="142" t="s">
        <v>42</v>
      </c>
      <c r="B30" s="10"/>
      <c r="C30" s="10"/>
      <c r="D30" s="196"/>
      <c r="E30" s="253"/>
    </row>
    <row r="31" spans="1:5" ht="15.95" customHeight="1">
      <c r="A31" s="142" t="s">
        <v>43</v>
      </c>
      <c r="B31" s="10"/>
      <c r="C31" s="10"/>
      <c r="D31" s="196"/>
      <c r="E31" s="253"/>
    </row>
    <row r="32" spans="1:5" ht="15.95" customHeight="1">
      <c r="A32" s="142" t="s">
        <v>44</v>
      </c>
      <c r="B32" s="10"/>
      <c r="C32" s="10"/>
      <c r="D32" s="196"/>
      <c r="E32" s="253"/>
    </row>
    <row r="33" spans="1:5" ht="15.95" customHeight="1">
      <c r="A33" s="142" t="s">
        <v>122</v>
      </c>
      <c r="B33" s="10"/>
      <c r="C33" s="10"/>
      <c r="D33" s="196"/>
      <c r="E33" s="254"/>
    </row>
    <row r="34" spans="1:5" ht="15.95" customHeight="1">
      <c r="A34" s="142" t="s">
        <v>123</v>
      </c>
      <c r="B34" s="10"/>
      <c r="C34" s="10"/>
      <c r="D34" s="196"/>
      <c r="E34" s="254"/>
    </row>
    <row r="35" spans="1:5" ht="15.95" customHeight="1">
      <c r="A35" s="142" t="s">
        <v>124</v>
      </c>
      <c r="B35" s="10"/>
      <c r="C35" s="10"/>
      <c r="D35" s="196"/>
      <c r="E35" s="254"/>
    </row>
    <row r="36" spans="1:5" ht="15.95" customHeight="1" thickBot="1">
      <c r="A36" s="143" t="s">
        <v>125</v>
      </c>
      <c r="B36" s="11"/>
      <c r="C36" s="11"/>
      <c r="D36" s="199"/>
      <c r="E36" s="255"/>
    </row>
    <row r="37" spans="1:5" ht="15.95" customHeight="1" thickBot="1">
      <c r="A37" s="624" t="s">
        <v>51</v>
      </c>
      <c r="B37" s="625"/>
      <c r="C37" s="144"/>
      <c r="D37" s="201">
        <f>SUM(D5:D36)</f>
        <v>226</v>
      </c>
      <c r="E37" s="200">
        <f>SUM(E5:E36)</f>
        <v>0</v>
      </c>
    </row>
    <row r="38" spans="1:5">
      <c r="A38" t="s">
        <v>197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3">
    <mergeCell ref="A1:E1"/>
    <mergeCell ref="C3:E3"/>
    <mergeCell ref="A37:B37"/>
  </mergeCells>
  <phoneticPr fontId="29" type="noConversion"/>
  <conditionalFormatting sqref="E37">
    <cfRule type="cellIs" dxfId="0" priority="1" stopIfTrue="1" operator="equal">
      <formula>0</formula>
    </cfRule>
  </conditionalFormatting>
  <pageMargins left="0.75" right="0.75" top="1" bottom="1" header="0.5" footer="0.5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topLeftCell="B1" zoomScaleNormal="100" workbookViewId="0">
      <selection activeCell="D2" sqref="D2"/>
    </sheetView>
  </sheetViews>
  <sheetFormatPr defaultRowHeight="12.75"/>
  <cols>
    <col min="1" max="1" width="5.83203125" style="60" customWidth="1"/>
    <col min="2" max="2" width="54.83203125" style="2" customWidth="1"/>
    <col min="3" max="4" width="17.6640625" style="2" customWidth="1"/>
    <col min="5" max="16384" width="9.33203125" style="2"/>
  </cols>
  <sheetData>
    <row r="1" spans="1:4" ht="31.5" customHeight="1">
      <c r="B1" s="627" t="s">
        <v>4</v>
      </c>
      <c r="C1" s="627"/>
      <c r="D1" s="627"/>
    </row>
    <row r="2" spans="1:4" s="48" customFormat="1" ht="16.5" thickBot="1">
      <c r="A2" s="47"/>
      <c r="B2" s="187"/>
      <c r="D2" s="22" t="s">
        <v>12</v>
      </c>
    </row>
    <row r="3" spans="1:4" s="50" customFormat="1" ht="48" customHeight="1" thickBot="1">
      <c r="A3" s="49" t="s">
        <v>14</v>
      </c>
      <c r="B3" s="129" t="s">
        <v>15</v>
      </c>
      <c r="C3" s="129" t="s">
        <v>67</v>
      </c>
      <c r="D3" s="130" t="s">
        <v>68</v>
      </c>
    </row>
    <row r="4" spans="1:4" s="50" customFormat="1" ht="14.1" customHeight="1" thickBot="1">
      <c r="A4" s="16">
        <v>1</v>
      </c>
      <c r="B4" s="131">
        <v>2</v>
      </c>
      <c r="C4" s="131">
        <v>3</v>
      </c>
      <c r="D4" s="132">
        <v>4</v>
      </c>
    </row>
    <row r="5" spans="1:4" ht="18" customHeight="1">
      <c r="A5" s="80" t="s">
        <v>16</v>
      </c>
      <c r="B5" s="133" t="s">
        <v>161</v>
      </c>
      <c r="C5" s="78"/>
      <c r="D5" s="51"/>
    </row>
    <row r="6" spans="1:4" ht="18" customHeight="1">
      <c r="A6" s="52" t="s">
        <v>17</v>
      </c>
      <c r="B6" s="134" t="s">
        <v>162</v>
      </c>
      <c r="C6" s="79"/>
      <c r="D6" s="54"/>
    </row>
    <row r="7" spans="1:4" ht="18" customHeight="1">
      <c r="A7" s="52" t="s">
        <v>18</v>
      </c>
      <c r="B7" s="134" t="s">
        <v>115</v>
      </c>
      <c r="C7" s="79"/>
      <c r="D7" s="54"/>
    </row>
    <row r="8" spans="1:4" ht="18" customHeight="1">
      <c r="A8" s="52" t="s">
        <v>19</v>
      </c>
      <c r="B8" s="134" t="s">
        <v>116</v>
      </c>
      <c r="C8" s="79"/>
      <c r="D8" s="54"/>
    </row>
    <row r="9" spans="1:4" ht="18" customHeight="1">
      <c r="A9" s="52" t="s">
        <v>20</v>
      </c>
      <c r="B9" s="134" t="s">
        <v>153</v>
      </c>
      <c r="C9" s="79"/>
      <c r="D9" s="54"/>
    </row>
    <row r="10" spans="1:4" ht="18" customHeight="1">
      <c r="A10" s="52" t="s">
        <v>21</v>
      </c>
      <c r="B10" s="134" t="s">
        <v>154</v>
      </c>
      <c r="C10" s="79"/>
      <c r="D10" s="54"/>
    </row>
    <row r="11" spans="1:4" ht="18" customHeight="1">
      <c r="A11" s="52" t="s">
        <v>22</v>
      </c>
      <c r="B11" s="135" t="s">
        <v>155</v>
      </c>
      <c r="C11" s="79"/>
      <c r="D11" s="54"/>
    </row>
    <row r="12" spans="1:4" ht="18" customHeight="1">
      <c r="A12" s="52" t="s">
        <v>23</v>
      </c>
      <c r="B12" s="135" t="s">
        <v>156</v>
      </c>
      <c r="C12" s="79"/>
      <c r="D12" s="54"/>
    </row>
    <row r="13" spans="1:4" ht="18" customHeight="1">
      <c r="A13" s="52" t="s">
        <v>24</v>
      </c>
      <c r="B13" s="135" t="s">
        <v>157</v>
      </c>
      <c r="C13" s="79"/>
      <c r="D13" s="54"/>
    </row>
    <row r="14" spans="1:4" ht="18" customHeight="1">
      <c r="A14" s="52" t="s">
        <v>25</v>
      </c>
      <c r="B14" s="135" t="s">
        <v>158</v>
      </c>
      <c r="C14" s="79"/>
      <c r="D14" s="54"/>
    </row>
    <row r="15" spans="1:4" ht="18" customHeight="1">
      <c r="A15" s="52" t="s">
        <v>26</v>
      </c>
      <c r="B15" s="135" t="s">
        <v>159</v>
      </c>
      <c r="C15" s="79"/>
      <c r="D15" s="54"/>
    </row>
    <row r="16" spans="1:4" ht="22.5" customHeight="1">
      <c r="A16" s="52" t="s">
        <v>27</v>
      </c>
      <c r="B16" s="135" t="s">
        <v>160</v>
      </c>
      <c r="C16" s="79"/>
      <c r="D16" s="54"/>
    </row>
    <row r="17" spans="1:4" ht="18" customHeight="1">
      <c r="A17" s="52" t="s">
        <v>28</v>
      </c>
      <c r="B17" s="134" t="s">
        <v>117</v>
      </c>
      <c r="C17" s="79"/>
      <c r="D17" s="54"/>
    </row>
    <row r="18" spans="1:4" ht="18" customHeight="1">
      <c r="A18" s="52" t="s">
        <v>29</v>
      </c>
      <c r="B18" s="134" t="s">
        <v>6</v>
      </c>
      <c r="C18" s="79"/>
      <c r="D18" s="54"/>
    </row>
    <row r="19" spans="1:4" ht="18" customHeight="1">
      <c r="A19" s="52" t="s">
        <v>30</v>
      </c>
      <c r="B19" s="134" t="s">
        <v>5</v>
      </c>
      <c r="C19" s="79"/>
      <c r="D19" s="54"/>
    </row>
    <row r="20" spans="1:4" ht="18" customHeight="1">
      <c r="A20" s="52" t="s">
        <v>31</v>
      </c>
      <c r="B20" s="134" t="s">
        <v>118</v>
      </c>
      <c r="C20" s="79"/>
      <c r="D20" s="54"/>
    </row>
    <row r="21" spans="1:4" ht="18" customHeight="1">
      <c r="A21" s="52" t="s">
        <v>32</v>
      </c>
      <c r="B21" s="134" t="s">
        <v>119</v>
      </c>
      <c r="C21" s="79"/>
      <c r="D21" s="54"/>
    </row>
    <row r="22" spans="1:4" ht="18" customHeight="1">
      <c r="A22" s="52" t="s">
        <v>33</v>
      </c>
      <c r="B22" s="76"/>
      <c r="C22" s="53"/>
      <c r="D22" s="54"/>
    </row>
    <row r="23" spans="1:4" ht="18" customHeight="1">
      <c r="A23" s="52" t="s">
        <v>34</v>
      </c>
      <c r="B23" s="55"/>
      <c r="C23" s="53"/>
      <c r="D23" s="54"/>
    </row>
    <row r="24" spans="1:4" ht="18" customHeight="1">
      <c r="A24" s="52" t="s">
        <v>35</v>
      </c>
      <c r="B24" s="55"/>
      <c r="C24" s="53"/>
      <c r="D24" s="54"/>
    </row>
    <row r="25" spans="1:4" ht="18" customHeight="1">
      <c r="A25" s="52" t="s">
        <v>36</v>
      </c>
      <c r="B25" s="55"/>
      <c r="C25" s="53"/>
      <c r="D25" s="54"/>
    </row>
    <row r="26" spans="1:4" ht="18" customHeight="1">
      <c r="A26" s="52" t="s">
        <v>37</v>
      </c>
      <c r="B26" s="55"/>
      <c r="C26" s="53"/>
      <c r="D26" s="54"/>
    </row>
    <row r="27" spans="1:4" ht="18" customHeight="1">
      <c r="A27" s="52" t="s">
        <v>38</v>
      </c>
      <c r="B27" s="55"/>
      <c r="C27" s="53"/>
      <c r="D27" s="54"/>
    </row>
    <row r="28" spans="1:4" ht="18" customHeight="1">
      <c r="A28" s="52" t="s">
        <v>39</v>
      </c>
      <c r="B28" s="55"/>
      <c r="C28" s="53"/>
      <c r="D28" s="54"/>
    </row>
    <row r="29" spans="1:4" ht="18" customHeight="1">
      <c r="A29" s="52" t="s">
        <v>40</v>
      </c>
      <c r="B29" s="55"/>
      <c r="C29" s="53"/>
      <c r="D29" s="54"/>
    </row>
    <row r="30" spans="1:4" ht="18" customHeight="1" thickBot="1">
      <c r="A30" s="81" t="s">
        <v>41</v>
      </c>
      <c r="B30" s="56"/>
      <c r="C30" s="57"/>
      <c r="D30" s="58"/>
    </row>
    <row r="31" spans="1:4" ht="18" customHeight="1" thickBot="1">
      <c r="A31" s="17" t="s">
        <v>42</v>
      </c>
      <c r="B31" s="138" t="s">
        <v>51</v>
      </c>
      <c r="C31" s="139">
        <f>SUM(C5:C30)</f>
        <v>0</v>
      </c>
      <c r="D31" s="140">
        <f>SUM(D5:D30)</f>
        <v>0</v>
      </c>
    </row>
    <row r="32" spans="1:4" ht="8.25" customHeight="1">
      <c r="A32" s="59"/>
      <c r="B32" s="626"/>
      <c r="C32" s="626"/>
      <c r="D32" s="626"/>
    </row>
  </sheetData>
  <sheetProtection password="F16B" sheet="1" formatCells="0" formatColumns="0" formatRows="0" insertColumns="0" insertRows="0" insertHyperlinks="0" deleteColumns="0" deleteRows="0" sort="0" autoFilter="0" pivotTables="0"/>
  <mergeCells count="2">
    <mergeCell ref="B32:D32"/>
    <mergeCell ref="B1:D1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5"/>
  <dimension ref="A1:O83"/>
  <sheetViews>
    <sheetView zoomScaleNormal="100" workbookViewId="0">
      <selection activeCell="Q27" sqref="Q27"/>
    </sheetView>
  </sheetViews>
  <sheetFormatPr defaultRowHeight="15.75"/>
  <cols>
    <col min="1" max="1" width="5.6640625" style="69" customWidth="1"/>
    <col min="2" max="2" width="31.6640625" style="70" customWidth="1"/>
    <col min="3" max="14" width="11.33203125" style="70" bestFit="1" customWidth="1"/>
    <col min="15" max="15" width="12.6640625" style="69" customWidth="1"/>
    <col min="16" max="16384" width="9.33203125" style="70"/>
  </cols>
  <sheetData>
    <row r="1" spans="1:15" ht="31.5" customHeight="1">
      <c r="A1" s="631" t="s">
        <v>585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6.5" thickBot="1">
      <c r="A2" s="432" t="s">
        <v>537</v>
      </c>
      <c r="N2" s="633" t="s">
        <v>12</v>
      </c>
      <c r="O2" s="633"/>
    </row>
    <row r="3" spans="1:15" s="69" customFormat="1" ht="27.75" customHeight="1" thickBot="1">
      <c r="A3" s="66" t="s">
        <v>14</v>
      </c>
      <c r="B3" s="67" t="s">
        <v>59</v>
      </c>
      <c r="C3" s="67" t="s">
        <v>69</v>
      </c>
      <c r="D3" s="67" t="s">
        <v>70</v>
      </c>
      <c r="E3" s="67" t="s">
        <v>71</v>
      </c>
      <c r="F3" s="67" t="s">
        <v>72</v>
      </c>
      <c r="G3" s="67" t="s">
        <v>73</v>
      </c>
      <c r="H3" s="67" t="s">
        <v>74</v>
      </c>
      <c r="I3" s="67" t="s">
        <v>75</v>
      </c>
      <c r="J3" s="67" t="s">
        <v>76</v>
      </c>
      <c r="K3" s="67" t="s">
        <v>77</v>
      </c>
      <c r="L3" s="67" t="s">
        <v>78</v>
      </c>
      <c r="M3" s="67" t="s">
        <v>79</v>
      </c>
      <c r="N3" s="67" t="s">
        <v>80</v>
      </c>
      <c r="O3" s="68" t="s">
        <v>51</v>
      </c>
    </row>
    <row r="4" spans="1:15" s="408" customFormat="1" ht="15" customHeight="1" thickBot="1">
      <c r="A4" s="407" t="s">
        <v>16</v>
      </c>
      <c r="B4" s="628" t="s">
        <v>54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30"/>
    </row>
    <row r="5" spans="1:15" s="408" customFormat="1" ht="22.5" customHeight="1">
      <c r="A5" s="409" t="s">
        <v>17</v>
      </c>
      <c r="B5" s="410" t="s">
        <v>417</v>
      </c>
      <c r="C5" s="411">
        <v>7282268</v>
      </c>
      <c r="D5" s="411">
        <v>5088756</v>
      </c>
      <c r="E5" s="411">
        <v>5088756</v>
      </c>
      <c r="F5" s="411">
        <v>5088756</v>
      </c>
      <c r="G5" s="411">
        <v>5088756</v>
      </c>
      <c r="H5" s="411">
        <v>5088756</v>
      </c>
      <c r="I5" s="411">
        <v>13621141</v>
      </c>
      <c r="J5" s="411">
        <v>5088756</v>
      </c>
      <c r="K5" s="411">
        <v>5088756</v>
      </c>
      <c r="L5" s="411">
        <v>5088756</v>
      </c>
      <c r="M5" s="411">
        <v>5088756</v>
      </c>
      <c r="N5" s="411">
        <v>5088756</v>
      </c>
      <c r="O5" s="412">
        <f t="shared" ref="O5:O27" si="0">SUM(C5:N5)</f>
        <v>71790969</v>
      </c>
    </row>
    <row r="6" spans="1:15" s="417" customFormat="1" ht="30" customHeight="1">
      <c r="A6" s="413" t="s">
        <v>18</v>
      </c>
      <c r="B6" s="414" t="s">
        <v>448</v>
      </c>
      <c r="C6" s="415">
        <v>250700</v>
      </c>
      <c r="D6" s="415">
        <v>250700</v>
      </c>
      <c r="E6" s="415">
        <v>13250700</v>
      </c>
      <c r="F6" s="415">
        <v>3824077</v>
      </c>
      <c r="G6" s="415">
        <v>3986538</v>
      </c>
      <c r="H6" s="415">
        <v>3336538</v>
      </c>
      <c r="I6" s="415">
        <v>6036538</v>
      </c>
      <c r="J6" s="415">
        <v>3921939</v>
      </c>
      <c r="K6" s="415">
        <v>3986538</v>
      </c>
      <c r="L6" s="415">
        <v>3986538</v>
      </c>
      <c r="M6" s="415">
        <v>3986538</v>
      </c>
      <c r="N6" s="415">
        <v>9494425</v>
      </c>
      <c r="O6" s="416">
        <f t="shared" si="0"/>
        <v>56311769</v>
      </c>
    </row>
    <row r="7" spans="1:15" s="417" customFormat="1" ht="24">
      <c r="A7" s="413" t="s">
        <v>19</v>
      </c>
      <c r="B7" s="418" t="s">
        <v>449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20">
        <f t="shared" si="0"/>
        <v>0</v>
      </c>
    </row>
    <row r="8" spans="1:15" s="417" customFormat="1" ht="14.1" customHeight="1">
      <c r="A8" s="413" t="s">
        <v>20</v>
      </c>
      <c r="B8" s="421" t="s">
        <v>168</v>
      </c>
      <c r="C8" s="415">
        <v>117985</v>
      </c>
      <c r="D8" s="415">
        <v>116805</v>
      </c>
      <c r="E8" s="415">
        <v>4188468</v>
      </c>
      <c r="F8" s="415">
        <v>2706576</v>
      </c>
      <c r="G8" s="415">
        <v>1916076</v>
      </c>
      <c r="H8" s="415">
        <v>1913716</v>
      </c>
      <c r="I8" s="415">
        <v>1916075</v>
      </c>
      <c r="J8" s="415">
        <v>1885877</v>
      </c>
      <c r="K8" s="415">
        <v>2782086</v>
      </c>
      <c r="L8" s="415">
        <v>2100367</v>
      </c>
      <c r="M8" s="415">
        <v>2036893</v>
      </c>
      <c r="N8" s="415">
        <v>1916076</v>
      </c>
      <c r="O8" s="416">
        <f t="shared" si="0"/>
        <v>23597000</v>
      </c>
    </row>
    <row r="9" spans="1:15" s="417" customFormat="1" ht="14.1" customHeight="1">
      <c r="A9" s="413" t="s">
        <v>21</v>
      </c>
      <c r="B9" s="421" t="s">
        <v>450</v>
      </c>
      <c r="C9" s="415">
        <v>1957230</v>
      </c>
      <c r="D9" s="415">
        <v>1957230</v>
      </c>
      <c r="E9" s="415">
        <v>1957230</v>
      </c>
      <c r="F9" s="415">
        <v>1957230</v>
      </c>
      <c r="G9" s="415">
        <v>1957235</v>
      </c>
      <c r="H9" s="415">
        <v>1957232</v>
      </c>
      <c r="I9" s="415">
        <v>1957230</v>
      </c>
      <c r="J9" s="415">
        <v>1957230</v>
      </c>
      <c r="K9" s="415">
        <v>1957230</v>
      </c>
      <c r="L9" s="415">
        <v>1957230</v>
      </c>
      <c r="M9" s="415">
        <v>1957230</v>
      </c>
      <c r="N9" s="415">
        <v>1957230</v>
      </c>
      <c r="O9" s="416">
        <f t="shared" si="0"/>
        <v>23486767</v>
      </c>
    </row>
    <row r="10" spans="1:15" s="417" customFormat="1" ht="14.1" customHeight="1">
      <c r="A10" s="413" t="s">
        <v>22</v>
      </c>
      <c r="B10" s="421" t="s">
        <v>7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6">
        <f t="shared" si="0"/>
        <v>0</v>
      </c>
    </row>
    <row r="11" spans="1:15" s="417" customFormat="1" ht="14.1" customHeight="1">
      <c r="A11" s="413" t="s">
        <v>23</v>
      </c>
      <c r="B11" s="421" t="s">
        <v>420</v>
      </c>
      <c r="C11" s="415">
        <v>20000</v>
      </c>
      <c r="D11" s="415">
        <v>20000</v>
      </c>
      <c r="E11" s="415">
        <v>20000</v>
      </c>
      <c r="F11" s="415">
        <v>20000</v>
      </c>
      <c r="G11" s="415">
        <v>20000</v>
      </c>
      <c r="H11" s="415">
        <v>20000</v>
      </c>
      <c r="I11" s="415">
        <v>20000</v>
      </c>
      <c r="J11" s="415">
        <v>20000</v>
      </c>
      <c r="K11" s="415">
        <v>20000</v>
      </c>
      <c r="L11" s="415">
        <v>20000</v>
      </c>
      <c r="M11" s="415">
        <v>20000</v>
      </c>
      <c r="N11" s="415">
        <v>20000</v>
      </c>
      <c r="O11" s="416">
        <f t="shared" si="0"/>
        <v>240000</v>
      </c>
    </row>
    <row r="12" spans="1:15" s="417" customFormat="1" ht="24">
      <c r="A12" s="413" t="s">
        <v>24</v>
      </c>
      <c r="B12" s="414" t="s">
        <v>0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6">
        <f t="shared" si="0"/>
        <v>0</v>
      </c>
    </row>
    <row r="13" spans="1:15" s="417" customFormat="1" ht="14.1" customHeight="1" thickBot="1">
      <c r="A13" s="413" t="s">
        <v>25</v>
      </c>
      <c r="B13" s="421" t="s">
        <v>8</v>
      </c>
      <c r="C13" s="415">
        <v>2876161</v>
      </c>
      <c r="D13" s="415">
        <v>2876161</v>
      </c>
      <c r="E13" s="415">
        <v>2876161</v>
      </c>
      <c r="F13" s="415"/>
      <c r="G13" s="415"/>
      <c r="H13" s="415">
        <v>2876162</v>
      </c>
      <c r="I13" s="415"/>
      <c r="J13" s="415"/>
      <c r="K13" s="415"/>
      <c r="L13" s="415"/>
      <c r="M13" s="415"/>
      <c r="N13" s="415"/>
      <c r="O13" s="416">
        <f t="shared" si="0"/>
        <v>11504645</v>
      </c>
    </row>
    <row r="14" spans="1:15" s="408" customFormat="1" ht="15.95" customHeight="1" thickBot="1">
      <c r="A14" s="407" t="s">
        <v>26</v>
      </c>
      <c r="B14" s="18" t="s">
        <v>104</v>
      </c>
      <c r="C14" s="422">
        <f t="shared" ref="C14:N14" si="1">SUM(C5:C13)</f>
        <v>12504344</v>
      </c>
      <c r="D14" s="422">
        <f t="shared" si="1"/>
        <v>10309652</v>
      </c>
      <c r="E14" s="422">
        <f t="shared" si="1"/>
        <v>27381315</v>
      </c>
      <c r="F14" s="422">
        <f t="shared" si="1"/>
        <v>13596639</v>
      </c>
      <c r="G14" s="422">
        <f t="shared" si="1"/>
        <v>12968605</v>
      </c>
      <c r="H14" s="422">
        <f t="shared" si="1"/>
        <v>15192404</v>
      </c>
      <c r="I14" s="422">
        <f t="shared" si="1"/>
        <v>23550984</v>
      </c>
      <c r="J14" s="422">
        <f t="shared" si="1"/>
        <v>12873802</v>
      </c>
      <c r="K14" s="422">
        <f t="shared" si="1"/>
        <v>13834610</v>
      </c>
      <c r="L14" s="422">
        <f t="shared" si="1"/>
        <v>13152891</v>
      </c>
      <c r="M14" s="422">
        <f t="shared" si="1"/>
        <v>13089417</v>
      </c>
      <c r="N14" s="422">
        <f t="shared" si="1"/>
        <v>18476487</v>
      </c>
      <c r="O14" s="423">
        <f>SUM(C14:N14)</f>
        <v>186931150</v>
      </c>
    </row>
    <row r="15" spans="1:15" s="408" customFormat="1" ht="15" customHeight="1" thickBot="1">
      <c r="A15" s="407" t="s">
        <v>27</v>
      </c>
      <c r="B15" s="628" t="s">
        <v>56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30"/>
    </row>
    <row r="16" spans="1:15" s="417" customFormat="1" ht="14.1" customHeight="1">
      <c r="A16" s="424" t="s">
        <v>28</v>
      </c>
      <c r="B16" s="425" t="s">
        <v>60</v>
      </c>
      <c r="C16" s="419">
        <v>5439270</v>
      </c>
      <c r="D16" s="419">
        <v>5439270</v>
      </c>
      <c r="E16" s="419">
        <v>5439269</v>
      </c>
      <c r="F16" s="419">
        <v>5439269</v>
      </c>
      <c r="G16" s="419">
        <v>5439269</v>
      </c>
      <c r="H16" s="419">
        <v>5439269</v>
      </c>
      <c r="I16" s="419">
        <v>5439269</v>
      </c>
      <c r="J16" s="419">
        <v>5439269</v>
      </c>
      <c r="K16" s="419">
        <v>6682795</v>
      </c>
      <c r="L16" s="419">
        <v>5439270</v>
      </c>
      <c r="M16" s="419">
        <v>5439270</v>
      </c>
      <c r="N16" s="419">
        <v>6986802</v>
      </c>
      <c r="O16" s="420">
        <f t="shared" si="0"/>
        <v>68062291</v>
      </c>
    </row>
    <row r="17" spans="1:15" s="417" customFormat="1" ht="27" customHeight="1">
      <c r="A17" s="413" t="s">
        <v>29</v>
      </c>
      <c r="B17" s="414" t="s">
        <v>177</v>
      </c>
      <c r="C17" s="415">
        <v>1044666</v>
      </c>
      <c r="D17" s="415">
        <v>1044666</v>
      </c>
      <c r="E17" s="415">
        <v>1044666</v>
      </c>
      <c r="F17" s="415">
        <v>1044666</v>
      </c>
      <c r="G17" s="415">
        <v>1044666</v>
      </c>
      <c r="H17" s="415">
        <v>1044666</v>
      </c>
      <c r="I17" s="415">
        <v>1044666</v>
      </c>
      <c r="J17" s="415">
        <v>1044666</v>
      </c>
      <c r="K17" s="415">
        <v>1380416</v>
      </c>
      <c r="L17" s="415">
        <v>1044665</v>
      </c>
      <c r="M17" s="415">
        <v>1044665</v>
      </c>
      <c r="N17" s="415">
        <v>1597133</v>
      </c>
      <c r="O17" s="416">
        <f t="shared" si="0"/>
        <v>13424207</v>
      </c>
    </row>
    <row r="18" spans="1:15" s="417" customFormat="1" ht="14.1" customHeight="1">
      <c r="A18" s="413" t="s">
        <v>30</v>
      </c>
      <c r="B18" s="421" t="s">
        <v>135</v>
      </c>
      <c r="C18" s="415">
        <v>4112921</v>
      </c>
      <c r="D18" s="415">
        <v>4112921</v>
      </c>
      <c r="E18" s="415">
        <v>4112921</v>
      </c>
      <c r="F18" s="415">
        <v>4112921</v>
      </c>
      <c r="G18" s="415">
        <v>4112921</v>
      </c>
      <c r="H18" s="415">
        <v>4112921</v>
      </c>
      <c r="I18" s="415">
        <v>4112921</v>
      </c>
      <c r="J18" s="415">
        <v>4112921</v>
      </c>
      <c r="K18" s="415">
        <v>4112921</v>
      </c>
      <c r="L18" s="415">
        <v>4112921</v>
      </c>
      <c r="M18" s="415">
        <v>4112921</v>
      </c>
      <c r="N18" s="415">
        <v>4112921</v>
      </c>
      <c r="O18" s="416">
        <f t="shared" si="0"/>
        <v>49355052</v>
      </c>
    </row>
    <row r="19" spans="1:15" s="417" customFormat="1" ht="14.1" customHeight="1">
      <c r="A19" s="413" t="s">
        <v>31</v>
      </c>
      <c r="B19" s="421" t="s">
        <v>178</v>
      </c>
      <c r="C19" s="415">
        <v>601674</v>
      </c>
      <c r="D19" s="415">
        <v>601674</v>
      </c>
      <c r="E19" s="415">
        <v>601674</v>
      </c>
      <c r="F19" s="415">
        <v>601674</v>
      </c>
      <c r="G19" s="415">
        <v>601674</v>
      </c>
      <c r="H19" s="415">
        <v>601674</v>
      </c>
      <c r="I19" s="415">
        <v>601674</v>
      </c>
      <c r="J19" s="415">
        <v>601674</v>
      </c>
      <c r="K19" s="415">
        <v>601674</v>
      </c>
      <c r="L19" s="415">
        <v>601673</v>
      </c>
      <c r="M19" s="415">
        <v>601673</v>
      </c>
      <c r="N19" s="415">
        <v>701673</v>
      </c>
      <c r="O19" s="416">
        <f t="shared" si="0"/>
        <v>7320085</v>
      </c>
    </row>
    <row r="20" spans="1:15" s="417" customFormat="1" ht="14.1" customHeight="1">
      <c r="A20" s="413" t="s">
        <v>32</v>
      </c>
      <c r="B20" s="421" t="s">
        <v>9</v>
      </c>
      <c r="C20" s="415">
        <v>1647336</v>
      </c>
      <c r="D20" s="415"/>
      <c r="E20" s="415"/>
      <c r="F20" s="415">
        <v>2500000</v>
      </c>
      <c r="G20" s="415">
        <v>113000</v>
      </c>
      <c r="H20" s="415"/>
      <c r="I20" s="415">
        <v>2088000</v>
      </c>
      <c r="J20" s="415"/>
      <c r="K20" s="415">
        <v>1566600</v>
      </c>
      <c r="L20" s="415"/>
      <c r="M20" s="415"/>
      <c r="N20" s="415">
        <v>3680000</v>
      </c>
      <c r="O20" s="416">
        <f t="shared" si="0"/>
        <v>11594936</v>
      </c>
    </row>
    <row r="21" spans="1:15" s="417" customFormat="1" ht="14.1" customHeight="1">
      <c r="A21" s="413" t="s">
        <v>33</v>
      </c>
      <c r="B21" s="421" t="s">
        <v>221</v>
      </c>
      <c r="C21" s="415"/>
      <c r="D21" s="415">
        <v>160000</v>
      </c>
      <c r="E21" s="415">
        <v>3902392</v>
      </c>
      <c r="F21" s="415">
        <v>155892</v>
      </c>
      <c r="G21" s="415">
        <v>901700</v>
      </c>
      <c r="H21" s="415">
        <v>155893</v>
      </c>
      <c r="I21" s="415">
        <v>155893</v>
      </c>
      <c r="J21" s="415"/>
      <c r="K21" s="415"/>
      <c r="L21" s="415"/>
      <c r="M21" s="415"/>
      <c r="N21" s="415"/>
      <c r="O21" s="416">
        <f t="shared" si="0"/>
        <v>5431770</v>
      </c>
    </row>
    <row r="22" spans="1:15" s="417" customFormat="1" ht="12">
      <c r="A22" s="413" t="s">
        <v>34</v>
      </c>
      <c r="B22" s="414" t="s">
        <v>181</v>
      </c>
      <c r="C22" s="415"/>
      <c r="D22" s="415"/>
      <c r="E22" s="415"/>
      <c r="F22" s="415"/>
      <c r="G22" s="415">
        <v>223570</v>
      </c>
      <c r="H22" s="415">
        <v>223571</v>
      </c>
      <c r="I22" s="415">
        <v>985571</v>
      </c>
      <c r="J22" s="415">
        <v>223571</v>
      </c>
      <c r="K22" s="415">
        <v>223571</v>
      </c>
      <c r="L22" s="415"/>
      <c r="M22" s="415"/>
      <c r="N22" s="415"/>
      <c r="O22" s="416">
        <f t="shared" si="0"/>
        <v>1879854</v>
      </c>
    </row>
    <row r="23" spans="1:15" s="417" customFormat="1" ht="14.1" customHeight="1">
      <c r="A23" s="413" t="s">
        <v>35</v>
      </c>
      <c r="B23" s="421" t="s">
        <v>223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6">
        <f t="shared" si="0"/>
        <v>0</v>
      </c>
    </row>
    <row r="24" spans="1:15" s="417" customFormat="1" ht="14.1" customHeight="1">
      <c r="A24" s="413" t="s">
        <v>36</v>
      </c>
      <c r="B24" s="421" t="s">
        <v>48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>
        <f t="shared" si="0"/>
        <v>0</v>
      </c>
    </row>
    <row r="25" spans="1:15" s="417" customFormat="1" ht="13.5" customHeight="1">
      <c r="A25" s="413" t="s">
        <v>37</v>
      </c>
      <c r="B25" s="421" t="s">
        <v>10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6">
        <f t="shared" si="0"/>
        <v>0</v>
      </c>
    </row>
    <row r="26" spans="1:15" s="417" customFormat="1" ht="14.1" customHeight="1" thickBot="1">
      <c r="A26" s="413" t="s">
        <v>38</v>
      </c>
      <c r="B26" s="421" t="s">
        <v>11</v>
      </c>
      <c r="C26" s="415">
        <v>4399298</v>
      </c>
      <c r="D26" s="415">
        <v>2205787</v>
      </c>
      <c r="E26" s="415">
        <v>2205787</v>
      </c>
      <c r="F26" s="415">
        <v>2205787</v>
      </c>
      <c r="G26" s="415">
        <v>2205787</v>
      </c>
      <c r="H26" s="415">
        <v>2205787</v>
      </c>
      <c r="I26" s="415">
        <v>2205787</v>
      </c>
      <c r="J26" s="415">
        <v>2205787</v>
      </c>
      <c r="K26" s="415">
        <v>2205787</v>
      </c>
      <c r="L26" s="415">
        <v>2205787</v>
      </c>
      <c r="M26" s="415">
        <v>2205787</v>
      </c>
      <c r="N26" s="415">
        <v>3405787</v>
      </c>
      <c r="O26" s="416">
        <f t="shared" si="0"/>
        <v>29862955</v>
      </c>
    </row>
    <row r="27" spans="1:15" s="408" customFormat="1" ht="15.95" customHeight="1" thickBot="1">
      <c r="A27" s="426" t="s">
        <v>39</v>
      </c>
      <c r="B27" s="18" t="s">
        <v>105</v>
      </c>
      <c r="C27" s="422">
        <f t="shared" ref="C27:N27" si="2">SUM(C16:C26)</f>
        <v>17245165</v>
      </c>
      <c r="D27" s="422">
        <f t="shared" si="2"/>
        <v>13564318</v>
      </c>
      <c r="E27" s="422">
        <f t="shared" si="2"/>
        <v>17306709</v>
      </c>
      <c r="F27" s="422">
        <f t="shared" si="2"/>
        <v>16060209</v>
      </c>
      <c r="G27" s="422">
        <f t="shared" si="2"/>
        <v>14642587</v>
      </c>
      <c r="H27" s="422">
        <f t="shared" si="2"/>
        <v>13783781</v>
      </c>
      <c r="I27" s="422">
        <f t="shared" si="2"/>
        <v>16633781</v>
      </c>
      <c r="J27" s="422">
        <f t="shared" si="2"/>
        <v>13627888</v>
      </c>
      <c r="K27" s="422">
        <f t="shared" si="2"/>
        <v>16773764</v>
      </c>
      <c r="L27" s="422">
        <f t="shared" si="2"/>
        <v>13404316</v>
      </c>
      <c r="M27" s="422">
        <f t="shared" si="2"/>
        <v>13404316</v>
      </c>
      <c r="N27" s="422">
        <f t="shared" si="2"/>
        <v>20484316</v>
      </c>
      <c r="O27" s="423">
        <f t="shared" si="0"/>
        <v>186931150</v>
      </c>
    </row>
    <row r="28" spans="1:15" s="429" customFormat="1" ht="12.75" thickBot="1">
      <c r="A28" s="426" t="s">
        <v>40</v>
      </c>
      <c r="B28" s="169" t="s">
        <v>106</v>
      </c>
      <c r="C28" s="427">
        <f t="shared" ref="C28:O28" si="3">C14-C27</f>
        <v>-4740821</v>
      </c>
      <c r="D28" s="427">
        <f t="shared" si="3"/>
        <v>-3254666</v>
      </c>
      <c r="E28" s="427">
        <f t="shared" si="3"/>
        <v>10074606</v>
      </c>
      <c r="F28" s="427">
        <f t="shared" si="3"/>
        <v>-2463570</v>
      </c>
      <c r="G28" s="427">
        <f t="shared" si="3"/>
        <v>-1673982</v>
      </c>
      <c r="H28" s="427">
        <f t="shared" si="3"/>
        <v>1408623</v>
      </c>
      <c r="I28" s="427">
        <f t="shared" si="3"/>
        <v>6917203</v>
      </c>
      <c r="J28" s="427">
        <f t="shared" si="3"/>
        <v>-754086</v>
      </c>
      <c r="K28" s="427">
        <f t="shared" si="3"/>
        <v>-2939154</v>
      </c>
      <c r="L28" s="427">
        <f t="shared" si="3"/>
        <v>-251425</v>
      </c>
      <c r="M28" s="427">
        <f t="shared" si="3"/>
        <v>-314899</v>
      </c>
      <c r="N28" s="427">
        <f t="shared" si="3"/>
        <v>-2007829</v>
      </c>
      <c r="O28" s="428">
        <f t="shared" si="3"/>
        <v>0</v>
      </c>
    </row>
    <row r="29" spans="1:15">
      <c r="A29" s="71"/>
    </row>
    <row r="30" spans="1:15">
      <c r="B30" s="72"/>
      <c r="C30" s="73"/>
      <c r="D30" s="73"/>
      <c r="O30" s="70"/>
    </row>
    <row r="31" spans="1:15">
      <c r="O31" s="70"/>
    </row>
    <row r="32" spans="1:15">
      <c r="O32" s="70"/>
    </row>
    <row r="33" spans="15:15">
      <c r="O33" s="70"/>
    </row>
    <row r="34" spans="15:15">
      <c r="O34" s="70"/>
    </row>
    <row r="35" spans="15:15">
      <c r="O35" s="70"/>
    </row>
    <row r="36" spans="15:15">
      <c r="O36" s="70"/>
    </row>
    <row r="37" spans="15:15">
      <c r="O37" s="70"/>
    </row>
    <row r="38" spans="15:15">
      <c r="O38" s="70"/>
    </row>
    <row r="39" spans="15:15">
      <c r="O39" s="70"/>
    </row>
    <row r="40" spans="15:15">
      <c r="O40" s="70"/>
    </row>
    <row r="41" spans="15:15">
      <c r="O41" s="70"/>
    </row>
    <row r="42" spans="15:15">
      <c r="O42" s="70"/>
    </row>
    <row r="43" spans="15:15">
      <c r="O43" s="70"/>
    </row>
    <row r="44" spans="15:15">
      <c r="O44" s="70"/>
    </row>
    <row r="45" spans="15:15">
      <c r="O45" s="70"/>
    </row>
    <row r="46" spans="15:15">
      <c r="O46" s="70"/>
    </row>
    <row r="47" spans="15:15">
      <c r="O47" s="70"/>
    </row>
    <row r="48" spans="15:15">
      <c r="O48" s="70"/>
    </row>
    <row r="49" spans="15:15">
      <c r="O49" s="70"/>
    </row>
    <row r="50" spans="15:15">
      <c r="O50" s="70"/>
    </row>
    <row r="51" spans="15:15">
      <c r="O51" s="70"/>
    </row>
    <row r="52" spans="15:15">
      <c r="O52" s="70"/>
    </row>
    <row r="53" spans="15:15">
      <c r="O53" s="70"/>
    </row>
    <row r="54" spans="15:15">
      <c r="O54" s="70"/>
    </row>
    <row r="55" spans="15:15">
      <c r="O55" s="70"/>
    </row>
    <row r="56" spans="15:15">
      <c r="O56" s="70"/>
    </row>
    <row r="57" spans="15:15">
      <c r="O57" s="70"/>
    </row>
    <row r="58" spans="15:15">
      <c r="O58" s="70"/>
    </row>
    <row r="59" spans="15:15">
      <c r="O59" s="70"/>
    </row>
    <row r="60" spans="15:15">
      <c r="O60" s="70"/>
    </row>
    <row r="61" spans="15:15">
      <c r="O61" s="70"/>
    </row>
    <row r="62" spans="15:15">
      <c r="O62" s="70"/>
    </row>
    <row r="63" spans="15:15">
      <c r="O63" s="70"/>
    </row>
    <row r="64" spans="15:15">
      <c r="O64" s="70"/>
    </row>
    <row r="65" spans="15:15">
      <c r="O65" s="70"/>
    </row>
    <row r="66" spans="15:15">
      <c r="O66" s="70"/>
    </row>
    <row r="67" spans="15:15">
      <c r="O67" s="70"/>
    </row>
    <row r="68" spans="15:15">
      <c r="O68" s="70"/>
    </row>
    <row r="69" spans="15:15">
      <c r="O69" s="70"/>
    </row>
    <row r="70" spans="15:15">
      <c r="O70" s="70"/>
    </row>
    <row r="71" spans="15:15">
      <c r="O71" s="70"/>
    </row>
    <row r="72" spans="15:15">
      <c r="O72" s="70"/>
    </row>
    <row r="73" spans="15:15">
      <c r="O73" s="70"/>
    </row>
    <row r="74" spans="15:15">
      <c r="O74" s="70"/>
    </row>
    <row r="75" spans="15:15">
      <c r="O75" s="70"/>
    </row>
    <row r="76" spans="15:15">
      <c r="O76" s="70"/>
    </row>
    <row r="77" spans="15:15">
      <c r="O77" s="70"/>
    </row>
    <row r="78" spans="15:15">
      <c r="O78" s="70"/>
    </row>
    <row r="79" spans="15:15">
      <c r="O79" s="70"/>
    </row>
    <row r="80" spans="15:15">
      <c r="O80" s="70"/>
    </row>
    <row r="81" spans="15:15">
      <c r="O81" s="70"/>
    </row>
    <row r="82" spans="15:15">
      <c r="O82" s="70"/>
    </row>
    <row r="83" spans="15:15">
      <c r="O83" s="70"/>
    </row>
  </sheetData>
  <sheetProtection password="F16B" sheet="1" formatCells="0" formatColumns="0" formatRows="0" insertColumns="0" insertRows="0" insertHyperlinks="0" deleteColumns="0" deleteRows="0" sort="0" autoFilter="0" pivotTables="0"/>
  <mergeCells count="4">
    <mergeCell ref="B4:O4"/>
    <mergeCell ref="B15:O15"/>
    <mergeCell ref="A1:O1"/>
    <mergeCell ref="N2:O2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77" orientation="landscape" r:id="rId1"/>
  <headerFooter alignWithMargins="0">
    <oddHeader>&amp;R&amp;"Times New Roman CE,Félkövér dőlt"&amp;11 2.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B26"/>
  <sheetViews>
    <sheetView zoomScaleNormal="100" workbookViewId="0">
      <selection activeCell="E19" sqref="E19"/>
    </sheetView>
  </sheetViews>
  <sheetFormatPr defaultRowHeight="12.75"/>
  <cols>
    <col min="1" max="1" width="88.6640625" style="25" customWidth="1"/>
    <col min="2" max="2" width="27.83203125" style="561" customWidth="1"/>
    <col min="3" max="16384" width="9.33203125" style="25"/>
  </cols>
  <sheetData>
    <row r="1" spans="1:2" ht="47.25" customHeight="1">
      <c r="A1" s="634" t="s">
        <v>586</v>
      </c>
      <c r="B1" s="634"/>
    </row>
    <row r="2" spans="1:2" ht="22.5" customHeight="1" thickBot="1">
      <c r="A2" s="433" t="s">
        <v>538</v>
      </c>
      <c r="B2" s="562" t="s">
        <v>12</v>
      </c>
    </row>
    <row r="3" spans="1:2" s="26" customFormat="1" ht="24" customHeight="1" thickBot="1">
      <c r="A3" s="170" t="s">
        <v>50</v>
      </c>
      <c r="B3" s="557" t="s">
        <v>587</v>
      </c>
    </row>
    <row r="4" spans="1:2" s="27" customFormat="1" ht="13.5" thickBot="1">
      <c r="A4" s="121">
        <v>1</v>
      </c>
      <c r="B4" s="122">
        <v>2</v>
      </c>
    </row>
    <row r="5" spans="1:2">
      <c r="A5" s="430" t="s">
        <v>525</v>
      </c>
      <c r="B5" s="558"/>
    </row>
    <row r="6" spans="1:2" ht="12.75" customHeight="1">
      <c r="A6" s="74" t="s">
        <v>526</v>
      </c>
      <c r="B6" s="558">
        <v>3744170</v>
      </c>
    </row>
    <row r="7" spans="1:2">
      <c r="A7" s="74" t="s">
        <v>527</v>
      </c>
      <c r="B7" s="558">
        <v>5984000</v>
      </c>
    </row>
    <row r="8" spans="1:2">
      <c r="A8" s="74" t="s">
        <v>528</v>
      </c>
      <c r="B8" s="558">
        <v>1303200</v>
      </c>
    </row>
    <row r="9" spans="1:2">
      <c r="A9" s="74" t="s">
        <v>529</v>
      </c>
      <c r="B9" s="558">
        <v>3239290</v>
      </c>
    </row>
    <row r="10" spans="1:2">
      <c r="A10" s="74" t="s">
        <v>530</v>
      </c>
      <c r="B10" s="558">
        <v>5408091</v>
      </c>
    </row>
    <row r="11" spans="1:2">
      <c r="A11" s="431" t="s">
        <v>536</v>
      </c>
      <c r="B11" s="558">
        <v>6562640</v>
      </c>
    </row>
    <row r="12" spans="1:2">
      <c r="A12" s="74" t="s">
        <v>531</v>
      </c>
      <c r="B12" s="558">
        <v>1012977</v>
      </c>
    </row>
    <row r="13" spans="1:2">
      <c r="A13" s="74" t="s">
        <v>532</v>
      </c>
      <c r="B13" s="558">
        <v>11000085</v>
      </c>
    </row>
    <row r="14" spans="1:2">
      <c r="A14" s="74" t="s">
        <v>533</v>
      </c>
      <c r="B14" s="558"/>
    </row>
    <row r="15" spans="1:2">
      <c r="A15" s="74" t="s">
        <v>534</v>
      </c>
      <c r="B15" s="558">
        <v>1911780</v>
      </c>
    </row>
    <row r="16" spans="1:2">
      <c r="A16" s="74" t="s">
        <v>535</v>
      </c>
      <c r="B16" s="558">
        <v>107100</v>
      </c>
    </row>
    <row r="17" spans="1:2">
      <c r="A17" s="74" t="s">
        <v>550</v>
      </c>
      <c r="B17" s="558">
        <v>18883300</v>
      </c>
    </row>
    <row r="18" spans="1:2">
      <c r="A18" s="74" t="s">
        <v>551</v>
      </c>
      <c r="B18" s="558">
        <v>2613333</v>
      </c>
    </row>
    <row r="19" spans="1:2">
      <c r="A19" s="74"/>
      <c r="B19" s="558"/>
    </row>
    <row r="20" spans="1:2">
      <c r="A20" s="74"/>
      <c r="B20" s="558"/>
    </row>
    <row r="21" spans="1:2">
      <c r="A21" s="74"/>
      <c r="B21" s="558"/>
    </row>
    <row r="22" spans="1:2">
      <c r="A22" s="74"/>
      <c r="B22" s="558"/>
    </row>
    <row r="23" spans="1:2">
      <c r="A23" s="74"/>
      <c r="B23" s="558"/>
    </row>
    <row r="24" spans="1:2">
      <c r="A24" s="74"/>
      <c r="B24" s="558"/>
    </row>
    <row r="25" spans="1:2" ht="13.5" thickBot="1">
      <c r="A25" s="74" t="s">
        <v>251</v>
      </c>
      <c r="B25" s="559"/>
    </row>
    <row r="26" spans="1:2" s="28" customFormat="1" ht="19.5" customHeight="1" thickBot="1">
      <c r="A26" s="15" t="s">
        <v>51</v>
      </c>
      <c r="B26" s="560">
        <f>B6+B7+B8+B9+B10+B11++B12+B13+B15+B16+B17+B18</f>
        <v>61769966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topLeftCell="A18" zoomScale="60" zoomScaleNormal="100" workbookViewId="0">
      <selection activeCell="B18" sqref="B18"/>
    </sheetView>
  </sheetViews>
  <sheetFormatPr defaultRowHeight="15.75"/>
  <cols>
    <col min="1" max="1" width="9.5" style="190" customWidth="1"/>
    <col min="2" max="2" width="94.1640625" style="190" customWidth="1"/>
    <col min="3" max="3" width="37" style="191" customWidth="1"/>
    <col min="4" max="4" width="9" style="204" customWidth="1"/>
    <col min="5" max="16384" width="9.33203125" style="204"/>
  </cols>
  <sheetData>
    <row r="1" spans="1:6">
      <c r="A1" s="566" t="s">
        <v>590</v>
      </c>
      <c r="B1" s="567"/>
      <c r="C1" s="567"/>
      <c r="D1" s="203"/>
      <c r="E1" s="203"/>
      <c r="F1" s="203"/>
    </row>
    <row r="2" spans="1:6">
      <c r="A2" s="572" t="s">
        <v>576</v>
      </c>
      <c r="B2" s="573"/>
      <c r="C2" s="573"/>
      <c r="D2" s="573"/>
      <c r="E2" s="573"/>
      <c r="F2" s="573"/>
    </row>
    <row r="3" spans="1:6" ht="15.95" customHeight="1">
      <c r="A3" s="568" t="s">
        <v>13</v>
      </c>
      <c r="B3" s="568"/>
      <c r="C3" s="568"/>
    </row>
    <row r="4" spans="1:6" ht="15.95" customHeight="1" thickBot="1">
      <c r="A4" s="565" t="s">
        <v>146</v>
      </c>
      <c r="B4" s="565"/>
      <c r="C4" s="173" t="s">
        <v>12</v>
      </c>
    </row>
    <row r="5" spans="1:6" ht="38.1" customHeight="1" thickBot="1">
      <c r="A5" s="6" t="s">
        <v>66</v>
      </c>
      <c r="B5" s="7" t="s">
        <v>15</v>
      </c>
      <c r="C5" s="19" t="s">
        <v>553</v>
      </c>
    </row>
    <row r="6" spans="1:6" s="208" customFormat="1" ht="12" customHeight="1" thickBot="1">
      <c r="A6" s="205">
        <v>1</v>
      </c>
      <c r="B6" s="206">
        <v>2</v>
      </c>
      <c r="C6" s="207">
        <v>3</v>
      </c>
    </row>
    <row r="7" spans="1:6" s="260" customFormat="1" ht="12" customHeight="1" thickBot="1">
      <c r="A7" s="257" t="s">
        <v>16</v>
      </c>
      <c r="B7" s="258" t="s">
        <v>252</v>
      </c>
      <c r="C7" s="259">
        <f>+C8+C9+C10+C11+C12+C13</f>
        <v>71790969</v>
      </c>
    </row>
    <row r="8" spans="1:6" s="260" customFormat="1" ht="12" customHeight="1">
      <c r="A8" s="261" t="s">
        <v>93</v>
      </c>
      <c r="B8" s="262" t="s">
        <v>253</v>
      </c>
      <c r="C8" s="263">
        <v>19692701</v>
      </c>
    </row>
    <row r="9" spans="1:6" s="260" customFormat="1" ht="12" customHeight="1">
      <c r="A9" s="264" t="s">
        <v>94</v>
      </c>
      <c r="B9" s="265" t="s">
        <v>254</v>
      </c>
      <c r="C9" s="266">
        <v>21496633</v>
      </c>
    </row>
    <row r="10" spans="1:6" s="260" customFormat="1" ht="12" customHeight="1">
      <c r="A10" s="264" t="s">
        <v>95</v>
      </c>
      <c r="B10" s="265" t="s">
        <v>255</v>
      </c>
      <c r="C10" s="266">
        <v>18573702</v>
      </c>
    </row>
    <row r="11" spans="1:6" s="260" customFormat="1" ht="12" customHeight="1">
      <c r="A11" s="264" t="s">
        <v>96</v>
      </c>
      <c r="B11" s="265" t="s">
        <v>256</v>
      </c>
      <c r="C11" s="266">
        <v>1911780</v>
      </c>
    </row>
    <row r="12" spans="1:6" s="260" customFormat="1" ht="12" customHeight="1">
      <c r="A12" s="264" t="s">
        <v>143</v>
      </c>
      <c r="B12" s="265" t="s">
        <v>257</v>
      </c>
      <c r="C12" s="266">
        <v>107100</v>
      </c>
    </row>
    <row r="13" spans="1:6" s="260" customFormat="1" ht="12" customHeight="1" thickBot="1">
      <c r="A13" s="267" t="s">
        <v>97</v>
      </c>
      <c r="B13" s="268" t="s">
        <v>258</v>
      </c>
      <c r="C13" s="266">
        <v>10009053</v>
      </c>
    </row>
    <row r="14" spans="1:6" s="260" customFormat="1" ht="12" customHeight="1" thickBot="1">
      <c r="A14" s="257" t="s">
        <v>17</v>
      </c>
      <c r="B14" s="269" t="s">
        <v>259</v>
      </c>
      <c r="C14" s="259">
        <f>+C15+C16+C17+C18+C19</f>
        <v>3008400</v>
      </c>
    </row>
    <row r="15" spans="1:6" s="260" customFormat="1" ht="12" customHeight="1">
      <c r="A15" s="261" t="s">
        <v>99</v>
      </c>
      <c r="B15" s="262" t="s">
        <v>260</v>
      </c>
      <c r="C15" s="263"/>
    </row>
    <row r="16" spans="1:6" s="260" customFormat="1" ht="12" customHeight="1">
      <c r="A16" s="264" t="s">
        <v>100</v>
      </c>
      <c r="B16" s="265" t="s">
        <v>261</v>
      </c>
      <c r="C16" s="266"/>
    </row>
    <row r="17" spans="1:3" s="260" customFormat="1" ht="12" customHeight="1">
      <c r="A17" s="264" t="s">
        <v>101</v>
      </c>
      <c r="B17" s="265" t="s">
        <v>262</v>
      </c>
      <c r="C17" s="266"/>
    </row>
    <row r="18" spans="1:3" s="260" customFormat="1" ht="12" customHeight="1">
      <c r="A18" s="264" t="s">
        <v>102</v>
      </c>
      <c r="B18" s="265" t="s">
        <v>263</v>
      </c>
      <c r="C18" s="266"/>
    </row>
    <row r="19" spans="1:3" s="260" customFormat="1" ht="12" customHeight="1">
      <c r="A19" s="264" t="s">
        <v>103</v>
      </c>
      <c r="B19" s="265" t="s">
        <v>264</v>
      </c>
      <c r="C19" s="266">
        <v>3008400</v>
      </c>
    </row>
    <row r="20" spans="1:3" s="260" customFormat="1" ht="12" customHeight="1" thickBot="1">
      <c r="A20" s="267" t="s">
        <v>112</v>
      </c>
      <c r="B20" s="268" t="s">
        <v>265</v>
      </c>
      <c r="C20" s="270"/>
    </row>
    <row r="21" spans="1:3" s="260" customFormat="1" ht="12" customHeight="1" thickBot="1">
      <c r="A21" s="257" t="s">
        <v>18</v>
      </c>
      <c r="B21" s="258" t="s">
        <v>266</v>
      </c>
      <c r="C21" s="259">
        <f>+C22+C23+C24+C25+C26</f>
        <v>0</v>
      </c>
    </row>
    <row r="22" spans="1:3" s="260" customFormat="1" ht="12" customHeight="1">
      <c r="A22" s="261" t="s">
        <v>82</v>
      </c>
      <c r="B22" s="262" t="s">
        <v>267</v>
      </c>
      <c r="C22" s="263"/>
    </row>
    <row r="23" spans="1:3" s="260" customFormat="1" ht="12" customHeight="1">
      <c r="A23" s="264" t="s">
        <v>83</v>
      </c>
      <c r="B23" s="265" t="s">
        <v>268</v>
      </c>
      <c r="C23" s="266"/>
    </row>
    <row r="24" spans="1:3" s="260" customFormat="1" ht="12" customHeight="1">
      <c r="A24" s="264" t="s">
        <v>84</v>
      </c>
      <c r="B24" s="265" t="s">
        <v>269</v>
      </c>
      <c r="C24" s="266"/>
    </row>
    <row r="25" spans="1:3" s="260" customFormat="1" ht="12" customHeight="1">
      <c r="A25" s="264" t="s">
        <v>85</v>
      </c>
      <c r="B25" s="265" t="s">
        <v>270</v>
      </c>
      <c r="C25" s="266"/>
    </row>
    <row r="26" spans="1:3" s="260" customFormat="1" ht="12" customHeight="1">
      <c r="A26" s="264" t="s">
        <v>165</v>
      </c>
      <c r="B26" s="265" t="s">
        <v>271</v>
      </c>
      <c r="C26" s="266"/>
    </row>
    <row r="27" spans="1:3" s="260" customFormat="1" ht="12" customHeight="1" thickBot="1">
      <c r="A27" s="267" t="s">
        <v>166</v>
      </c>
      <c r="B27" s="268" t="s">
        <v>272</v>
      </c>
      <c r="C27" s="270"/>
    </row>
    <row r="28" spans="1:3" s="260" customFormat="1" ht="12" customHeight="1" thickBot="1">
      <c r="A28" s="257" t="s">
        <v>167</v>
      </c>
      <c r="B28" s="258" t="s">
        <v>273</v>
      </c>
      <c r="C28" s="271">
        <f>+C29+C32+C33+C34</f>
        <v>23597000</v>
      </c>
    </row>
    <row r="29" spans="1:3" s="260" customFormat="1" ht="12" customHeight="1">
      <c r="A29" s="261" t="s">
        <v>274</v>
      </c>
      <c r="B29" s="262" t="s">
        <v>275</v>
      </c>
      <c r="C29" s="272">
        <f>C30+C31</f>
        <v>19400000</v>
      </c>
    </row>
    <row r="30" spans="1:3" s="260" customFormat="1" ht="12" customHeight="1">
      <c r="A30" s="264" t="s">
        <v>276</v>
      </c>
      <c r="B30" s="265" t="s">
        <v>277</v>
      </c>
      <c r="C30" s="266">
        <v>4400000</v>
      </c>
    </row>
    <row r="31" spans="1:3" s="260" customFormat="1" ht="12" customHeight="1">
      <c r="A31" s="264" t="s">
        <v>278</v>
      </c>
      <c r="B31" s="265" t="s">
        <v>279</v>
      </c>
      <c r="C31" s="266">
        <v>15000000</v>
      </c>
    </row>
    <row r="32" spans="1:3" s="260" customFormat="1" ht="12" customHeight="1">
      <c r="A32" s="264" t="s">
        <v>280</v>
      </c>
      <c r="B32" s="265" t="s">
        <v>281</v>
      </c>
      <c r="C32" s="266">
        <v>4000000</v>
      </c>
    </row>
    <row r="33" spans="1:3" s="260" customFormat="1" ht="12" customHeight="1">
      <c r="A33" s="264" t="s">
        <v>282</v>
      </c>
      <c r="B33" s="265" t="s">
        <v>283</v>
      </c>
      <c r="C33" s="266"/>
    </row>
    <row r="34" spans="1:3" s="260" customFormat="1" ht="12" customHeight="1" thickBot="1">
      <c r="A34" s="267" t="s">
        <v>284</v>
      </c>
      <c r="B34" s="268" t="s">
        <v>285</v>
      </c>
      <c r="C34" s="270">
        <v>197000</v>
      </c>
    </row>
    <row r="35" spans="1:3" s="260" customFormat="1" ht="12" customHeight="1" thickBot="1">
      <c r="A35" s="257" t="s">
        <v>20</v>
      </c>
      <c r="B35" s="258" t="s">
        <v>286</v>
      </c>
      <c r="C35" s="259">
        <f>SUM(C36:C45)</f>
        <v>13212602</v>
      </c>
    </row>
    <row r="36" spans="1:3" s="260" customFormat="1" ht="12" customHeight="1">
      <c r="A36" s="261" t="s">
        <v>86</v>
      </c>
      <c r="B36" s="262" t="s">
        <v>287</v>
      </c>
      <c r="C36" s="263">
        <v>300000</v>
      </c>
    </row>
    <row r="37" spans="1:3" s="260" customFormat="1" ht="12" customHeight="1">
      <c r="A37" s="264" t="s">
        <v>87</v>
      </c>
      <c r="B37" s="265" t="s">
        <v>288</v>
      </c>
      <c r="C37" s="266">
        <v>2569776</v>
      </c>
    </row>
    <row r="38" spans="1:3" s="260" customFormat="1" ht="12" customHeight="1">
      <c r="A38" s="264" t="s">
        <v>88</v>
      </c>
      <c r="B38" s="265" t="s">
        <v>289</v>
      </c>
      <c r="C38" s="266">
        <v>1671762</v>
      </c>
    </row>
    <row r="39" spans="1:3" s="260" customFormat="1" ht="12" customHeight="1">
      <c r="A39" s="264" t="s">
        <v>169</v>
      </c>
      <c r="B39" s="265" t="s">
        <v>290</v>
      </c>
      <c r="C39" s="266">
        <v>2519800</v>
      </c>
    </row>
    <row r="40" spans="1:3" s="260" customFormat="1" ht="12" customHeight="1">
      <c r="A40" s="264" t="s">
        <v>170</v>
      </c>
      <c r="B40" s="265" t="s">
        <v>291</v>
      </c>
      <c r="C40" s="266">
        <v>3924366</v>
      </c>
    </row>
    <row r="41" spans="1:3" s="260" customFormat="1" ht="12" customHeight="1">
      <c r="A41" s="264" t="s">
        <v>171</v>
      </c>
      <c r="B41" s="265" t="s">
        <v>292</v>
      </c>
      <c r="C41" s="266">
        <v>2221898</v>
      </c>
    </row>
    <row r="42" spans="1:3" s="260" customFormat="1" ht="12" customHeight="1">
      <c r="A42" s="264" t="s">
        <v>172</v>
      </c>
      <c r="B42" s="265" t="s">
        <v>293</v>
      </c>
      <c r="C42" s="266"/>
    </row>
    <row r="43" spans="1:3" s="260" customFormat="1" ht="12" customHeight="1">
      <c r="A43" s="264" t="s">
        <v>173</v>
      </c>
      <c r="B43" s="265" t="s">
        <v>294</v>
      </c>
      <c r="C43" s="266">
        <v>5000</v>
      </c>
    </row>
    <row r="44" spans="1:3" s="260" customFormat="1" ht="12" customHeight="1">
      <c r="A44" s="264" t="s">
        <v>295</v>
      </c>
      <c r="B44" s="265" t="s">
        <v>296</v>
      </c>
      <c r="C44" s="273"/>
    </row>
    <row r="45" spans="1:3" s="260" customFormat="1" ht="12" customHeight="1" thickBot="1">
      <c r="A45" s="267" t="s">
        <v>297</v>
      </c>
      <c r="B45" s="268" t="s">
        <v>298</v>
      </c>
      <c r="C45" s="274"/>
    </row>
    <row r="46" spans="1:3" s="260" customFormat="1" ht="12" customHeight="1" thickBot="1">
      <c r="A46" s="257" t="s">
        <v>21</v>
      </c>
      <c r="B46" s="258" t="s">
        <v>299</v>
      </c>
      <c r="C46" s="259">
        <f>SUM(C47:C51)</f>
        <v>0</v>
      </c>
    </row>
    <row r="47" spans="1:3" s="260" customFormat="1" ht="12" customHeight="1">
      <c r="A47" s="261" t="s">
        <v>89</v>
      </c>
      <c r="B47" s="262" t="s">
        <v>300</v>
      </c>
      <c r="C47" s="275"/>
    </row>
    <row r="48" spans="1:3" s="260" customFormat="1" ht="12" customHeight="1">
      <c r="A48" s="264" t="s">
        <v>90</v>
      </c>
      <c r="B48" s="265" t="s">
        <v>301</v>
      </c>
      <c r="C48" s="273"/>
    </row>
    <row r="49" spans="1:3" s="260" customFormat="1" ht="12" customHeight="1">
      <c r="A49" s="264" t="s">
        <v>302</v>
      </c>
      <c r="B49" s="265" t="s">
        <v>303</v>
      </c>
      <c r="C49" s="273"/>
    </row>
    <row r="50" spans="1:3" s="260" customFormat="1" ht="12" customHeight="1">
      <c r="A50" s="264" t="s">
        <v>304</v>
      </c>
      <c r="B50" s="265" t="s">
        <v>305</v>
      </c>
      <c r="C50" s="273"/>
    </row>
    <row r="51" spans="1:3" s="260" customFormat="1" ht="12" customHeight="1" thickBot="1">
      <c r="A51" s="267" t="s">
        <v>306</v>
      </c>
      <c r="B51" s="268" t="s">
        <v>307</v>
      </c>
      <c r="C51" s="274"/>
    </row>
    <row r="52" spans="1:3" s="260" customFormat="1" ht="12" customHeight="1" thickBot="1">
      <c r="A52" s="257" t="s">
        <v>174</v>
      </c>
      <c r="B52" s="258" t="s">
        <v>308</v>
      </c>
      <c r="C52" s="259">
        <f>SUM(C53:C55)</f>
        <v>240000</v>
      </c>
    </row>
    <row r="53" spans="1:3" s="260" customFormat="1" ht="12" customHeight="1">
      <c r="A53" s="261" t="s">
        <v>91</v>
      </c>
      <c r="B53" s="262" t="s">
        <v>309</v>
      </c>
      <c r="C53" s="263"/>
    </row>
    <row r="54" spans="1:3" s="260" customFormat="1" ht="12" customHeight="1">
      <c r="A54" s="264" t="s">
        <v>92</v>
      </c>
      <c r="B54" s="265" t="s">
        <v>310</v>
      </c>
      <c r="C54" s="266"/>
    </row>
    <row r="55" spans="1:3" s="260" customFormat="1" ht="12" customHeight="1">
      <c r="A55" s="264" t="s">
        <v>311</v>
      </c>
      <c r="B55" s="265" t="s">
        <v>312</v>
      </c>
      <c r="C55" s="266">
        <v>240000</v>
      </c>
    </row>
    <row r="56" spans="1:3" s="260" customFormat="1" ht="12" customHeight="1" thickBot="1">
      <c r="A56" s="267" t="s">
        <v>313</v>
      </c>
      <c r="B56" s="268" t="s">
        <v>314</v>
      </c>
      <c r="C56" s="270"/>
    </row>
    <row r="57" spans="1:3" s="260" customFormat="1" ht="12" customHeight="1" thickBot="1">
      <c r="A57" s="257" t="s">
        <v>23</v>
      </c>
      <c r="B57" s="269" t="s">
        <v>315</v>
      </c>
      <c r="C57" s="259">
        <f>SUM(C58:C60)</f>
        <v>0</v>
      </c>
    </row>
    <row r="58" spans="1:3" s="260" customFormat="1" ht="12" customHeight="1">
      <c r="A58" s="261" t="s">
        <v>175</v>
      </c>
      <c r="B58" s="262" t="s">
        <v>316</v>
      </c>
      <c r="C58" s="273"/>
    </row>
    <row r="59" spans="1:3" s="260" customFormat="1" ht="12" customHeight="1">
      <c r="A59" s="264" t="s">
        <v>176</v>
      </c>
      <c r="B59" s="265" t="s">
        <v>317</v>
      </c>
      <c r="C59" s="273"/>
    </row>
    <row r="60" spans="1:3" s="260" customFormat="1" ht="12" customHeight="1">
      <c r="A60" s="264" t="s">
        <v>222</v>
      </c>
      <c r="B60" s="265" t="s">
        <v>318</v>
      </c>
      <c r="C60" s="273"/>
    </row>
    <row r="61" spans="1:3" s="260" customFormat="1" ht="12" customHeight="1" thickBot="1">
      <c r="A61" s="267" t="s">
        <v>319</v>
      </c>
      <c r="B61" s="268" t="s">
        <v>320</v>
      </c>
      <c r="C61" s="273"/>
    </row>
    <row r="62" spans="1:3" s="260" customFormat="1" ht="12" customHeight="1" thickBot="1">
      <c r="A62" s="257" t="s">
        <v>24</v>
      </c>
      <c r="B62" s="258" t="s">
        <v>321</v>
      </c>
      <c r="C62" s="271">
        <f>+C7+C14+C21+C28+C35+C46+C52+C57</f>
        <v>111848971</v>
      </c>
    </row>
    <row r="63" spans="1:3" s="260" customFormat="1" ht="12" customHeight="1" thickBot="1">
      <c r="A63" s="276" t="s">
        <v>322</v>
      </c>
      <c r="B63" s="269" t="s">
        <v>323</v>
      </c>
      <c r="C63" s="259">
        <f>SUM(C64:C66)</f>
        <v>0</v>
      </c>
    </row>
    <row r="64" spans="1:3" s="260" customFormat="1" ht="12" customHeight="1">
      <c r="A64" s="261" t="s">
        <v>324</v>
      </c>
      <c r="B64" s="262" t="s">
        <v>325</v>
      </c>
      <c r="C64" s="273"/>
    </row>
    <row r="65" spans="1:3" s="260" customFormat="1" ht="12" customHeight="1">
      <c r="A65" s="264" t="s">
        <v>326</v>
      </c>
      <c r="B65" s="265" t="s">
        <v>327</v>
      </c>
      <c r="C65" s="273"/>
    </row>
    <row r="66" spans="1:3" s="260" customFormat="1" ht="12" customHeight="1" thickBot="1">
      <c r="A66" s="267" t="s">
        <v>328</v>
      </c>
      <c r="B66" s="277" t="s">
        <v>329</v>
      </c>
      <c r="C66" s="273"/>
    </row>
    <row r="67" spans="1:3" s="260" customFormat="1" ht="12" customHeight="1" thickBot="1">
      <c r="A67" s="276" t="s">
        <v>330</v>
      </c>
      <c r="B67" s="269" t="s">
        <v>331</v>
      </c>
      <c r="C67" s="259">
        <f>SUM(C68:C71)</f>
        <v>0</v>
      </c>
    </row>
    <row r="68" spans="1:3" s="260" customFormat="1" ht="12" customHeight="1">
      <c r="A68" s="261" t="s">
        <v>144</v>
      </c>
      <c r="B68" s="262" t="s">
        <v>332</v>
      </c>
      <c r="C68" s="273"/>
    </row>
    <row r="69" spans="1:3" s="260" customFormat="1" ht="12" customHeight="1">
      <c r="A69" s="264" t="s">
        <v>145</v>
      </c>
      <c r="B69" s="265" t="s">
        <v>333</v>
      </c>
      <c r="C69" s="273"/>
    </row>
    <row r="70" spans="1:3" s="260" customFormat="1" ht="12" customHeight="1">
      <c r="A70" s="264" t="s">
        <v>334</v>
      </c>
      <c r="B70" s="265" t="s">
        <v>335</v>
      </c>
      <c r="C70" s="273"/>
    </row>
    <row r="71" spans="1:3" s="260" customFormat="1" ht="12" customHeight="1" thickBot="1">
      <c r="A71" s="267" t="s">
        <v>336</v>
      </c>
      <c r="B71" s="268" t="s">
        <v>337</v>
      </c>
      <c r="C71" s="273"/>
    </row>
    <row r="72" spans="1:3" s="260" customFormat="1" ht="12" customHeight="1" thickBot="1">
      <c r="A72" s="276" t="s">
        <v>338</v>
      </c>
      <c r="B72" s="269" t="s">
        <v>339</v>
      </c>
      <c r="C72" s="259">
        <f>SUM(C73:C74)</f>
        <v>11504645</v>
      </c>
    </row>
    <row r="73" spans="1:3" s="260" customFormat="1" ht="12" customHeight="1">
      <c r="A73" s="261" t="s">
        <v>340</v>
      </c>
      <c r="B73" s="262" t="s">
        <v>341</v>
      </c>
      <c r="C73" s="273">
        <v>11504645</v>
      </c>
    </row>
    <row r="74" spans="1:3" s="260" customFormat="1" ht="12" customHeight="1" thickBot="1">
      <c r="A74" s="267" t="s">
        <v>342</v>
      </c>
      <c r="B74" s="268" t="s">
        <v>343</v>
      </c>
      <c r="C74" s="273"/>
    </row>
    <row r="75" spans="1:3" s="260" customFormat="1" ht="12" customHeight="1" thickBot="1">
      <c r="A75" s="276" t="s">
        <v>344</v>
      </c>
      <c r="B75" s="269" t="s">
        <v>345</v>
      </c>
      <c r="C75" s="259">
        <f>SUM(C76:C78)</f>
        <v>0</v>
      </c>
    </row>
    <row r="76" spans="1:3" s="260" customFormat="1" ht="12" customHeight="1">
      <c r="A76" s="261" t="s">
        <v>346</v>
      </c>
      <c r="B76" s="262" t="s">
        <v>347</v>
      </c>
      <c r="C76" s="273"/>
    </row>
    <row r="77" spans="1:3" s="260" customFormat="1" ht="12" customHeight="1">
      <c r="A77" s="264" t="s">
        <v>348</v>
      </c>
      <c r="B77" s="265" t="s">
        <v>349</v>
      </c>
      <c r="C77" s="273"/>
    </row>
    <row r="78" spans="1:3" s="260" customFormat="1" ht="12" customHeight="1" thickBot="1">
      <c r="A78" s="267" t="s">
        <v>350</v>
      </c>
      <c r="B78" s="268" t="s">
        <v>351</v>
      </c>
      <c r="C78" s="273"/>
    </row>
    <row r="79" spans="1:3" s="260" customFormat="1" ht="12" customHeight="1" thickBot="1">
      <c r="A79" s="276" t="s">
        <v>352</v>
      </c>
      <c r="B79" s="269" t="s">
        <v>353</v>
      </c>
      <c r="C79" s="259">
        <f>SUM(C80:C83)</f>
        <v>0</v>
      </c>
    </row>
    <row r="80" spans="1:3" s="260" customFormat="1" ht="12" customHeight="1">
      <c r="A80" s="278" t="s">
        <v>354</v>
      </c>
      <c r="B80" s="262" t="s">
        <v>355</v>
      </c>
      <c r="C80" s="273"/>
    </row>
    <row r="81" spans="1:3" s="260" customFormat="1" ht="12" customHeight="1">
      <c r="A81" s="279" t="s">
        <v>356</v>
      </c>
      <c r="B81" s="265" t="s">
        <v>357</v>
      </c>
      <c r="C81" s="273"/>
    </row>
    <row r="82" spans="1:3" s="260" customFormat="1" ht="12" customHeight="1">
      <c r="A82" s="279" t="s">
        <v>358</v>
      </c>
      <c r="B82" s="265" t="s">
        <v>359</v>
      </c>
      <c r="C82" s="273"/>
    </row>
    <row r="83" spans="1:3" s="260" customFormat="1" ht="12" customHeight="1" thickBot="1">
      <c r="A83" s="280" t="s">
        <v>360</v>
      </c>
      <c r="B83" s="268" t="s">
        <v>361</v>
      </c>
      <c r="C83" s="273"/>
    </row>
    <row r="84" spans="1:3" s="260" customFormat="1" ht="13.5" customHeight="1" thickBot="1">
      <c r="A84" s="276" t="s">
        <v>362</v>
      </c>
      <c r="B84" s="269" t="s">
        <v>363</v>
      </c>
      <c r="C84" s="281"/>
    </row>
    <row r="85" spans="1:3" s="260" customFormat="1" ht="15.75" customHeight="1" thickBot="1">
      <c r="A85" s="276" t="s">
        <v>364</v>
      </c>
      <c r="B85" s="282" t="s">
        <v>365</v>
      </c>
      <c r="C85" s="271">
        <f>+C63+C67+C72+C75+C79+C84</f>
        <v>11504645</v>
      </c>
    </row>
    <row r="86" spans="1:3" s="260" customFormat="1" ht="16.5" customHeight="1" thickBot="1">
      <c r="A86" s="283" t="s">
        <v>366</v>
      </c>
      <c r="B86" s="284" t="s">
        <v>367</v>
      </c>
      <c r="C86" s="271">
        <f>+C62+C85</f>
        <v>123353616</v>
      </c>
    </row>
    <row r="87" spans="1:3" s="209" customFormat="1" ht="74.25" customHeight="1">
      <c r="A87" s="3"/>
      <c r="B87" s="4"/>
      <c r="C87" s="172"/>
    </row>
    <row r="88" spans="1:3" ht="16.5" customHeight="1">
      <c r="A88" s="568" t="s">
        <v>45</v>
      </c>
      <c r="B88" s="568"/>
      <c r="C88" s="568"/>
    </row>
    <row r="89" spans="1:3" s="210" customFormat="1" ht="16.5" customHeight="1" thickBot="1">
      <c r="A89" s="569" t="s">
        <v>147</v>
      </c>
      <c r="B89" s="569"/>
      <c r="C89" s="173" t="s">
        <v>12</v>
      </c>
    </row>
    <row r="90" spans="1:3" ht="38.1" customHeight="1" thickBot="1">
      <c r="A90" s="6" t="s">
        <v>66</v>
      </c>
      <c r="B90" s="7" t="s">
        <v>46</v>
      </c>
      <c r="C90" s="19" t="s">
        <v>553</v>
      </c>
    </row>
    <row r="91" spans="1:3" s="208" customFormat="1" ht="12" customHeight="1" thickBot="1">
      <c r="A91" s="12">
        <v>1</v>
      </c>
      <c r="B91" s="13">
        <v>2</v>
      </c>
      <c r="C91" s="14">
        <v>3</v>
      </c>
    </row>
    <row r="92" spans="1:3" s="288" customFormat="1" ht="12" customHeight="1" thickBot="1">
      <c r="A92" s="285" t="s">
        <v>16</v>
      </c>
      <c r="B92" s="286" t="s">
        <v>522</v>
      </c>
      <c r="C92" s="287">
        <f>SUM(C93:C97)</f>
        <v>92291992</v>
      </c>
    </row>
    <row r="93" spans="1:3" s="288" customFormat="1" ht="12" customHeight="1">
      <c r="A93" s="289" t="s">
        <v>93</v>
      </c>
      <c r="B93" s="290" t="s">
        <v>47</v>
      </c>
      <c r="C93" s="291">
        <v>29839661</v>
      </c>
    </row>
    <row r="94" spans="1:3" s="288" customFormat="1" ht="12" customHeight="1">
      <c r="A94" s="264" t="s">
        <v>94</v>
      </c>
      <c r="B94" s="292" t="s">
        <v>177</v>
      </c>
      <c r="C94" s="266">
        <v>8027201</v>
      </c>
    </row>
    <row r="95" spans="1:3" s="288" customFormat="1" ht="12" customHeight="1">
      <c r="A95" s="264" t="s">
        <v>95</v>
      </c>
      <c r="B95" s="292" t="s">
        <v>135</v>
      </c>
      <c r="C95" s="270">
        <v>37276709</v>
      </c>
    </row>
    <row r="96" spans="1:3" s="288" customFormat="1" ht="12" customHeight="1">
      <c r="A96" s="264" t="s">
        <v>96</v>
      </c>
      <c r="B96" s="293" t="s">
        <v>178</v>
      </c>
      <c r="C96" s="270">
        <v>7320085</v>
      </c>
    </row>
    <row r="97" spans="1:3" s="288" customFormat="1" ht="12" customHeight="1">
      <c r="A97" s="264" t="s">
        <v>107</v>
      </c>
      <c r="B97" s="294" t="s">
        <v>179</v>
      </c>
      <c r="C97" s="270">
        <v>9828336</v>
      </c>
    </row>
    <row r="98" spans="1:3" s="288" customFormat="1" ht="12" customHeight="1">
      <c r="A98" s="264" t="s">
        <v>97</v>
      </c>
      <c r="B98" s="292" t="s">
        <v>368</v>
      </c>
      <c r="C98" s="270"/>
    </row>
    <row r="99" spans="1:3" s="288" customFormat="1" ht="12" customHeight="1">
      <c r="A99" s="264" t="s">
        <v>98</v>
      </c>
      <c r="B99" s="295" t="s">
        <v>369</v>
      </c>
      <c r="C99" s="270"/>
    </row>
    <row r="100" spans="1:3" s="288" customFormat="1" ht="12" customHeight="1">
      <c r="A100" s="264" t="s">
        <v>108</v>
      </c>
      <c r="B100" s="296" t="s">
        <v>370</v>
      </c>
      <c r="C100" s="270"/>
    </row>
    <row r="101" spans="1:3" s="288" customFormat="1" ht="12" customHeight="1">
      <c r="A101" s="264" t="s">
        <v>109</v>
      </c>
      <c r="B101" s="296" t="s">
        <v>371</v>
      </c>
      <c r="C101" s="270"/>
    </row>
    <row r="102" spans="1:3" s="288" customFormat="1" ht="12" customHeight="1">
      <c r="A102" s="264" t="s">
        <v>110</v>
      </c>
      <c r="B102" s="295" t="s">
        <v>372</v>
      </c>
      <c r="C102" s="270"/>
    </row>
    <row r="103" spans="1:3" s="288" customFormat="1" ht="12" customHeight="1">
      <c r="A103" s="264" t="s">
        <v>111</v>
      </c>
      <c r="B103" s="295" t="s">
        <v>373</v>
      </c>
      <c r="C103" s="270"/>
    </row>
    <row r="104" spans="1:3" s="288" customFormat="1" ht="12" customHeight="1">
      <c r="A104" s="264" t="s">
        <v>113</v>
      </c>
      <c r="B104" s="296" t="s">
        <v>374</v>
      </c>
      <c r="C104" s="270"/>
    </row>
    <row r="105" spans="1:3" s="288" customFormat="1" ht="12" customHeight="1">
      <c r="A105" s="297" t="s">
        <v>180</v>
      </c>
      <c r="B105" s="298" t="s">
        <v>375</v>
      </c>
      <c r="C105" s="270"/>
    </row>
    <row r="106" spans="1:3" s="288" customFormat="1" ht="12" customHeight="1">
      <c r="A106" s="264" t="s">
        <v>376</v>
      </c>
      <c r="B106" s="298" t="s">
        <v>377</v>
      </c>
      <c r="C106" s="270"/>
    </row>
    <row r="107" spans="1:3" s="288" customFormat="1" ht="12" customHeight="1" thickBot="1">
      <c r="A107" s="299" t="s">
        <v>378</v>
      </c>
      <c r="B107" s="300" t="s">
        <v>379</v>
      </c>
      <c r="C107" s="301">
        <v>9828336</v>
      </c>
    </row>
    <row r="108" spans="1:3" s="288" customFormat="1" ht="12" customHeight="1" thickBot="1">
      <c r="A108" s="257" t="s">
        <v>17</v>
      </c>
      <c r="B108" s="302" t="s">
        <v>523</v>
      </c>
      <c r="C108" s="259">
        <f>+C109+C111+C113</f>
        <v>922000</v>
      </c>
    </row>
    <row r="109" spans="1:3" s="288" customFormat="1" ht="12" customHeight="1">
      <c r="A109" s="261" t="s">
        <v>99</v>
      </c>
      <c r="B109" s="292" t="s">
        <v>221</v>
      </c>
      <c r="C109" s="263">
        <v>160000</v>
      </c>
    </row>
    <row r="110" spans="1:3" s="288" customFormat="1" ht="12" customHeight="1">
      <c r="A110" s="261" t="s">
        <v>100</v>
      </c>
      <c r="B110" s="303" t="s">
        <v>380</v>
      </c>
      <c r="C110" s="263"/>
    </row>
    <row r="111" spans="1:3" s="288" customFormat="1" ht="12" customHeight="1">
      <c r="A111" s="261" t="s">
        <v>101</v>
      </c>
      <c r="B111" s="303" t="s">
        <v>181</v>
      </c>
      <c r="C111" s="266">
        <v>762000</v>
      </c>
    </row>
    <row r="112" spans="1:3" s="288" customFormat="1" ht="12" customHeight="1">
      <c r="A112" s="261" t="s">
        <v>102</v>
      </c>
      <c r="B112" s="303" t="s">
        <v>381</v>
      </c>
      <c r="C112" s="304"/>
    </row>
    <row r="113" spans="1:3" s="288" customFormat="1" ht="12" customHeight="1">
      <c r="A113" s="261" t="s">
        <v>103</v>
      </c>
      <c r="B113" s="305" t="s">
        <v>223</v>
      </c>
      <c r="C113" s="304"/>
    </row>
    <row r="114" spans="1:3" s="288" customFormat="1" ht="12" customHeight="1">
      <c r="A114" s="261" t="s">
        <v>112</v>
      </c>
      <c r="B114" s="306" t="s">
        <v>382</v>
      </c>
      <c r="C114" s="304"/>
    </row>
    <row r="115" spans="1:3" s="288" customFormat="1" ht="12" customHeight="1">
      <c r="A115" s="261" t="s">
        <v>114</v>
      </c>
      <c r="B115" s="307" t="s">
        <v>383</v>
      </c>
      <c r="C115" s="304"/>
    </row>
    <row r="116" spans="1:3" s="288" customFormat="1" ht="12">
      <c r="A116" s="261" t="s">
        <v>182</v>
      </c>
      <c r="B116" s="296" t="s">
        <v>371</v>
      </c>
      <c r="C116" s="304"/>
    </row>
    <row r="117" spans="1:3" s="288" customFormat="1" ht="12" customHeight="1">
      <c r="A117" s="261" t="s">
        <v>183</v>
      </c>
      <c r="B117" s="296" t="s">
        <v>384</v>
      </c>
      <c r="C117" s="304"/>
    </row>
    <row r="118" spans="1:3" s="288" customFormat="1" ht="12" customHeight="1">
      <c r="A118" s="261" t="s">
        <v>184</v>
      </c>
      <c r="B118" s="296" t="s">
        <v>385</v>
      </c>
      <c r="C118" s="304"/>
    </row>
    <row r="119" spans="1:3" s="288" customFormat="1" ht="12" customHeight="1">
      <c r="A119" s="261" t="s">
        <v>386</v>
      </c>
      <c r="B119" s="296" t="s">
        <v>374</v>
      </c>
      <c r="C119" s="304"/>
    </row>
    <row r="120" spans="1:3" s="288" customFormat="1" ht="12" customHeight="1">
      <c r="A120" s="261" t="s">
        <v>387</v>
      </c>
      <c r="B120" s="296" t="s">
        <v>388</v>
      </c>
      <c r="C120" s="304"/>
    </row>
    <row r="121" spans="1:3" s="288" customFormat="1" ht="12.75" thickBot="1">
      <c r="A121" s="297" t="s">
        <v>389</v>
      </c>
      <c r="B121" s="296" t="s">
        <v>390</v>
      </c>
      <c r="C121" s="308"/>
    </row>
    <row r="122" spans="1:3" s="288" customFormat="1" ht="12" customHeight="1" thickBot="1">
      <c r="A122" s="257" t="s">
        <v>18</v>
      </c>
      <c r="B122" s="309" t="s">
        <v>391</v>
      </c>
      <c r="C122" s="259">
        <f>+C123+C124</f>
        <v>0</v>
      </c>
    </row>
    <row r="123" spans="1:3" s="288" customFormat="1" ht="12" customHeight="1">
      <c r="A123" s="261" t="s">
        <v>82</v>
      </c>
      <c r="B123" s="310" t="s">
        <v>57</v>
      </c>
      <c r="C123" s="263"/>
    </row>
    <row r="124" spans="1:3" s="288" customFormat="1" ht="12" customHeight="1" thickBot="1">
      <c r="A124" s="267" t="s">
        <v>83</v>
      </c>
      <c r="B124" s="303" t="s">
        <v>58</v>
      </c>
      <c r="C124" s="270"/>
    </row>
    <row r="125" spans="1:3" s="288" customFormat="1" ht="12" customHeight="1" thickBot="1">
      <c r="A125" s="257" t="s">
        <v>19</v>
      </c>
      <c r="B125" s="309" t="s">
        <v>392</v>
      </c>
      <c r="C125" s="259">
        <f>+C92+C108+C122</f>
        <v>93213992</v>
      </c>
    </row>
    <row r="126" spans="1:3" s="288" customFormat="1" ht="12" customHeight="1" thickBot="1">
      <c r="A126" s="257" t="s">
        <v>20</v>
      </c>
      <c r="B126" s="309" t="s">
        <v>393</v>
      </c>
      <c r="C126" s="259">
        <f>+C127+C128+C129</f>
        <v>0</v>
      </c>
    </row>
    <row r="127" spans="1:3" s="288" customFormat="1" ht="12" customHeight="1">
      <c r="A127" s="261" t="s">
        <v>86</v>
      </c>
      <c r="B127" s="310" t="s">
        <v>394</v>
      </c>
      <c r="C127" s="304"/>
    </row>
    <row r="128" spans="1:3" s="288" customFormat="1" ht="12" customHeight="1">
      <c r="A128" s="261" t="s">
        <v>87</v>
      </c>
      <c r="B128" s="310" t="s">
        <v>395</v>
      </c>
      <c r="C128" s="304"/>
    </row>
    <row r="129" spans="1:3" s="288" customFormat="1" ht="12" customHeight="1" thickBot="1">
      <c r="A129" s="297" t="s">
        <v>88</v>
      </c>
      <c r="B129" s="311" t="s">
        <v>396</v>
      </c>
      <c r="C129" s="304"/>
    </row>
    <row r="130" spans="1:3" s="288" customFormat="1" ht="12" customHeight="1" thickBot="1">
      <c r="A130" s="257" t="s">
        <v>21</v>
      </c>
      <c r="B130" s="309" t="s">
        <v>397</v>
      </c>
      <c r="C130" s="259">
        <f>+C131+C132+C133+C134</f>
        <v>0</v>
      </c>
    </row>
    <row r="131" spans="1:3" s="288" customFormat="1" ht="12" customHeight="1">
      <c r="A131" s="261" t="s">
        <v>89</v>
      </c>
      <c r="B131" s="310" t="s">
        <v>398</v>
      </c>
      <c r="C131" s="304"/>
    </row>
    <row r="132" spans="1:3" s="288" customFormat="1" ht="12" customHeight="1">
      <c r="A132" s="261" t="s">
        <v>90</v>
      </c>
      <c r="B132" s="310" t="s">
        <v>399</v>
      </c>
      <c r="C132" s="304"/>
    </row>
    <row r="133" spans="1:3" s="288" customFormat="1" ht="12" customHeight="1">
      <c r="A133" s="261" t="s">
        <v>302</v>
      </c>
      <c r="B133" s="310" t="s">
        <v>400</v>
      </c>
      <c r="C133" s="304"/>
    </row>
    <row r="134" spans="1:3" s="288" customFormat="1" ht="12" customHeight="1" thickBot="1">
      <c r="A134" s="297" t="s">
        <v>304</v>
      </c>
      <c r="B134" s="311" t="s">
        <v>401</v>
      </c>
      <c r="C134" s="304"/>
    </row>
    <row r="135" spans="1:3" s="288" customFormat="1" ht="12" customHeight="1" thickBot="1">
      <c r="A135" s="257" t="s">
        <v>22</v>
      </c>
      <c r="B135" s="309" t="s">
        <v>402</v>
      </c>
      <c r="C135" s="271">
        <f>+C136+C137+C138+C139+C140</f>
        <v>29862955</v>
      </c>
    </row>
    <row r="136" spans="1:3" s="288" customFormat="1" ht="12" customHeight="1">
      <c r="A136" s="261" t="s">
        <v>91</v>
      </c>
      <c r="B136" s="310" t="s">
        <v>403</v>
      </c>
      <c r="C136" s="304"/>
    </row>
    <row r="137" spans="1:3" s="288" customFormat="1" ht="12" customHeight="1">
      <c r="A137" s="261" t="s">
        <v>92</v>
      </c>
      <c r="B137" s="310" t="s">
        <v>404</v>
      </c>
      <c r="C137" s="304">
        <v>2193512</v>
      </c>
    </row>
    <row r="138" spans="1:3" s="288" customFormat="1" ht="12" customHeight="1">
      <c r="A138" s="261" t="s">
        <v>311</v>
      </c>
      <c r="B138" s="310" t="s">
        <v>405</v>
      </c>
      <c r="C138" s="304"/>
    </row>
    <row r="139" spans="1:3" s="288" customFormat="1" ht="12" customHeight="1">
      <c r="A139" s="544" t="s">
        <v>313</v>
      </c>
      <c r="B139" s="292" t="s">
        <v>406</v>
      </c>
      <c r="C139" s="304"/>
    </row>
    <row r="140" spans="1:3" s="288" customFormat="1" ht="12" customHeight="1" thickBot="1">
      <c r="A140" s="543" t="s">
        <v>558</v>
      </c>
      <c r="B140" s="310" t="s">
        <v>548</v>
      </c>
      <c r="C140" s="540">
        <v>27669443</v>
      </c>
    </row>
    <row r="141" spans="1:3" s="288" customFormat="1" ht="12" customHeight="1" thickBot="1">
      <c r="A141" s="541" t="s">
        <v>23</v>
      </c>
      <c r="B141" s="542" t="s">
        <v>407</v>
      </c>
      <c r="C141" s="312">
        <f>+C142+C143+C144+C145</f>
        <v>0</v>
      </c>
    </row>
    <row r="142" spans="1:3" s="288" customFormat="1" ht="12" customHeight="1">
      <c r="A142" s="261" t="s">
        <v>175</v>
      </c>
      <c r="B142" s="310" t="s">
        <v>408</v>
      </c>
      <c r="C142" s="304"/>
    </row>
    <row r="143" spans="1:3" s="288" customFormat="1" ht="12" customHeight="1">
      <c r="A143" s="261" t="s">
        <v>176</v>
      </c>
      <c r="B143" s="310" t="s">
        <v>409</v>
      </c>
      <c r="C143" s="304"/>
    </row>
    <row r="144" spans="1:3" s="288" customFormat="1" ht="12" customHeight="1">
      <c r="A144" s="261" t="s">
        <v>222</v>
      </c>
      <c r="B144" s="310" t="s">
        <v>410</v>
      </c>
      <c r="C144" s="304"/>
    </row>
    <row r="145" spans="1:9" s="288" customFormat="1" ht="12" customHeight="1" thickBot="1">
      <c r="A145" s="261" t="s">
        <v>319</v>
      </c>
      <c r="B145" s="310" t="s">
        <v>411</v>
      </c>
      <c r="C145" s="304"/>
    </row>
    <row r="146" spans="1:9" s="288" customFormat="1" ht="15" customHeight="1" thickBot="1">
      <c r="A146" s="257" t="s">
        <v>24</v>
      </c>
      <c r="B146" s="309" t="s">
        <v>412</v>
      </c>
      <c r="C146" s="211">
        <f>+C126+C130+C135+C141</f>
        <v>29862955</v>
      </c>
      <c r="F146" s="313"/>
      <c r="G146" s="314"/>
      <c r="H146" s="314"/>
      <c r="I146" s="314"/>
    </row>
    <row r="147" spans="1:9" s="260" customFormat="1" ht="12.95" customHeight="1" thickBot="1">
      <c r="A147" s="315" t="s">
        <v>25</v>
      </c>
      <c r="B147" s="189" t="s">
        <v>413</v>
      </c>
      <c r="C147" s="211">
        <f>+C125+C146</f>
        <v>123076947</v>
      </c>
    </row>
    <row r="148" spans="1:9" ht="7.5" customHeight="1"/>
    <row r="149" spans="1:9">
      <c r="A149" s="571" t="s">
        <v>414</v>
      </c>
      <c r="B149" s="571"/>
      <c r="C149" s="571"/>
    </row>
    <row r="150" spans="1:9" ht="15" customHeight="1" thickBot="1">
      <c r="A150" s="565" t="s">
        <v>148</v>
      </c>
      <c r="B150" s="565"/>
      <c r="C150" s="173" t="s">
        <v>12</v>
      </c>
    </row>
    <row r="151" spans="1:9" ht="13.5" customHeight="1" thickBot="1">
      <c r="A151" s="5">
        <v>1</v>
      </c>
      <c r="B151" s="9" t="s">
        <v>415</v>
      </c>
      <c r="C151" s="171">
        <f>+C62-C125</f>
        <v>18634979</v>
      </c>
      <c r="D151" s="212"/>
    </row>
    <row r="152" spans="1:9" ht="27.75" customHeight="1" thickBot="1">
      <c r="A152" s="5" t="s">
        <v>17</v>
      </c>
      <c r="B152" s="9" t="s">
        <v>416</v>
      </c>
      <c r="C152" s="171">
        <f>+C85-C146</f>
        <v>-18358310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8">
    <mergeCell ref="A149:C149"/>
    <mergeCell ref="A150:B150"/>
    <mergeCell ref="A1:C1"/>
    <mergeCell ref="A2:F2"/>
    <mergeCell ref="A3:C3"/>
    <mergeCell ref="A4:B4"/>
    <mergeCell ref="A88:C88"/>
    <mergeCell ref="A89:B89"/>
  </mergeCells>
  <phoneticPr fontId="29" type="noConversion"/>
  <pageMargins left="0.78740157480314965" right="0.78740157480314965" top="0.74" bottom="0.79" header="0.51181102362204722" footer="0.51181102362204722"/>
  <pageSetup paperSize="9" scale="64" fitToWidth="3" fitToHeight="2" orientation="portrait" horizontalDpi="300" verticalDpi="300" r:id="rId1"/>
  <headerFooter alignWithMargins="0"/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topLeftCell="A16" zoomScale="60" zoomScaleNormal="100" workbookViewId="0">
      <selection activeCell="B24" sqref="B24"/>
    </sheetView>
  </sheetViews>
  <sheetFormatPr defaultRowHeight="15.75"/>
  <cols>
    <col min="1" max="1" width="9.5" style="190" customWidth="1"/>
    <col min="2" max="2" width="91.6640625" style="190" customWidth="1"/>
    <col min="3" max="3" width="22.83203125" style="191" customWidth="1"/>
    <col min="4" max="4" width="9" style="204" customWidth="1"/>
    <col min="5" max="16384" width="9.33203125" style="204"/>
  </cols>
  <sheetData>
    <row r="1" spans="1:6">
      <c r="A1" s="566" t="s">
        <v>591</v>
      </c>
      <c r="B1" s="567"/>
      <c r="C1" s="567"/>
      <c r="D1" s="203"/>
      <c r="E1" s="203"/>
      <c r="F1" s="203"/>
    </row>
    <row r="2" spans="1:6">
      <c r="A2" s="570" t="s">
        <v>574</v>
      </c>
      <c r="B2" s="574"/>
      <c r="C2" s="574"/>
      <c r="D2" s="574"/>
      <c r="E2" s="574"/>
      <c r="F2" s="574"/>
    </row>
    <row r="3" spans="1:6" ht="15.95" customHeight="1">
      <c r="A3" s="568" t="s">
        <v>13</v>
      </c>
      <c r="B3" s="568"/>
      <c r="C3" s="568"/>
    </row>
    <row r="4" spans="1:6" ht="15.95" customHeight="1" thickBot="1">
      <c r="A4" s="565" t="s">
        <v>146</v>
      </c>
      <c r="B4" s="565"/>
      <c r="C4" s="173" t="s">
        <v>12</v>
      </c>
    </row>
    <row r="5" spans="1:6" ht="38.1" customHeight="1" thickBot="1">
      <c r="A5" s="6" t="s">
        <v>66</v>
      </c>
      <c r="B5" s="7" t="s">
        <v>15</v>
      </c>
      <c r="C5" s="19" t="s">
        <v>553</v>
      </c>
    </row>
    <row r="6" spans="1:6" s="208" customFormat="1" ht="12" customHeight="1" thickBot="1">
      <c r="A6" s="205">
        <v>1</v>
      </c>
      <c r="B6" s="206">
        <v>2</v>
      </c>
      <c r="C6" s="207">
        <v>3</v>
      </c>
    </row>
    <row r="7" spans="1:6" s="260" customFormat="1" ht="12" customHeight="1" thickBot="1">
      <c r="A7" s="257" t="s">
        <v>16</v>
      </c>
      <c r="B7" s="258" t="s">
        <v>252</v>
      </c>
      <c r="C7" s="259">
        <f>+C8+C9+C10+C11+C12+C13</f>
        <v>0</v>
      </c>
    </row>
    <row r="8" spans="1:6" s="260" customFormat="1" ht="12" customHeight="1">
      <c r="A8" s="261" t="s">
        <v>93</v>
      </c>
      <c r="B8" s="262" t="s">
        <v>253</v>
      </c>
      <c r="C8" s="263"/>
    </row>
    <row r="9" spans="1:6" s="260" customFormat="1" ht="12" customHeight="1">
      <c r="A9" s="264" t="s">
        <v>94</v>
      </c>
      <c r="B9" s="265" t="s">
        <v>254</v>
      </c>
      <c r="C9" s="266"/>
    </row>
    <row r="10" spans="1:6" s="260" customFormat="1" ht="12" customHeight="1">
      <c r="A10" s="264" t="s">
        <v>95</v>
      </c>
      <c r="B10" s="265" t="s">
        <v>255</v>
      </c>
      <c r="C10" s="266"/>
    </row>
    <row r="11" spans="1:6" s="260" customFormat="1" ht="12" customHeight="1">
      <c r="A11" s="264" t="s">
        <v>96</v>
      </c>
      <c r="B11" s="265" t="s">
        <v>256</v>
      </c>
      <c r="C11" s="266"/>
    </row>
    <row r="12" spans="1:6" s="260" customFormat="1" ht="12" customHeight="1">
      <c r="A12" s="264" t="s">
        <v>143</v>
      </c>
      <c r="B12" s="265" t="s">
        <v>257</v>
      </c>
      <c r="C12" s="266"/>
    </row>
    <row r="13" spans="1:6" s="260" customFormat="1" ht="12" customHeight="1" thickBot="1">
      <c r="A13" s="267" t="s">
        <v>97</v>
      </c>
      <c r="B13" s="268" t="s">
        <v>258</v>
      </c>
      <c r="C13" s="266"/>
    </row>
    <row r="14" spans="1:6" s="260" customFormat="1" ht="12" customHeight="1" thickBot="1">
      <c r="A14" s="257" t="s">
        <v>17</v>
      </c>
      <c r="B14" s="269" t="s">
        <v>259</v>
      </c>
      <c r="C14" s="259">
        <f>+C15+C16+C17+C18+C19</f>
        <v>53303369</v>
      </c>
    </row>
    <row r="15" spans="1:6" s="260" customFormat="1" ht="12" customHeight="1">
      <c r="A15" s="261" t="s">
        <v>99</v>
      </c>
      <c r="B15" s="262" t="s">
        <v>260</v>
      </c>
      <c r="C15" s="263"/>
    </row>
    <row r="16" spans="1:6" s="260" customFormat="1" ht="12" customHeight="1">
      <c r="A16" s="264" t="s">
        <v>100</v>
      </c>
      <c r="B16" s="265" t="s">
        <v>261</v>
      </c>
      <c r="C16" s="266"/>
    </row>
    <row r="17" spans="1:3" s="260" customFormat="1" ht="12" customHeight="1">
      <c r="A17" s="264" t="s">
        <v>101</v>
      </c>
      <c r="B17" s="265" t="s">
        <v>262</v>
      </c>
      <c r="C17" s="266"/>
    </row>
    <row r="18" spans="1:3" s="260" customFormat="1" ht="12" customHeight="1">
      <c r="A18" s="264" t="s">
        <v>102</v>
      </c>
      <c r="B18" s="265" t="s">
        <v>263</v>
      </c>
      <c r="C18" s="266"/>
    </row>
    <row r="19" spans="1:3" s="260" customFormat="1" ht="12" customHeight="1">
      <c r="A19" s="264" t="s">
        <v>103</v>
      </c>
      <c r="B19" s="265" t="s">
        <v>264</v>
      </c>
      <c r="C19" s="266">
        <v>53303369</v>
      </c>
    </row>
    <row r="20" spans="1:3" s="260" customFormat="1" ht="12" customHeight="1" thickBot="1">
      <c r="A20" s="267" t="s">
        <v>112</v>
      </c>
      <c r="B20" s="268" t="s">
        <v>265</v>
      </c>
      <c r="C20" s="270"/>
    </row>
    <row r="21" spans="1:3" s="260" customFormat="1" ht="12" customHeight="1" thickBot="1">
      <c r="A21" s="257" t="s">
        <v>18</v>
      </c>
      <c r="B21" s="258" t="s">
        <v>266</v>
      </c>
      <c r="C21" s="259">
        <f>+C22+C23+C24+C25+C26</f>
        <v>0</v>
      </c>
    </row>
    <row r="22" spans="1:3" s="260" customFormat="1" ht="12" customHeight="1">
      <c r="A22" s="261" t="s">
        <v>82</v>
      </c>
      <c r="B22" s="262" t="s">
        <v>267</v>
      </c>
      <c r="C22" s="263"/>
    </row>
    <row r="23" spans="1:3" s="260" customFormat="1" ht="12" customHeight="1">
      <c r="A23" s="264" t="s">
        <v>83</v>
      </c>
      <c r="B23" s="265" t="s">
        <v>268</v>
      </c>
      <c r="C23" s="266"/>
    </row>
    <row r="24" spans="1:3" s="260" customFormat="1" ht="12" customHeight="1">
      <c r="A24" s="264" t="s">
        <v>84</v>
      </c>
      <c r="B24" s="265" t="s">
        <v>269</v>
      </c>
      <c r="C24" s="266"/>
    </row>
    <row r="25" spans="1:3" s="260" customFormat="1" ht="12" customHeight="1">
      <c r="A25" s="264" t="s">
        <v>85</v>
      </c>
      <c r="B25" s="265" t="s">
        <v>270</v>
      </c>
      <c r="C25" s="266"/>
    </row>
    <row r="26" spans="1:3" s="260" customFormat="1" ht="12" customHeight="1">
      <c r="A26" s="264" t="s">
        <v>165</v>
      </c>
      <c r="B26" s="265" t="s">
        <v>271</v>
      </c>
      <c r="C26" s="266"/>
    </row>
    <row r="27" spans="1:3" s="260" customFormat="1" ht="12" customHeight="1" thickBot="1">
      <c r="A27" s="267" t="s">
        <v>166</v>
      </c>
      <c r="B27" s="268" t="s">
        <v>272</v>
      </c>
      <c r="C27" s="270"/>
    </row>
    <row r="28" spans="1:3" s="260" customFormat="1" ht="12" customHeight="1" thickBot="1">
      <c r="A28" s="257" t="s">
        <v>167</v>
      </c>
      <c r="B28" s="258" t="s">
        <v>273</v>
      </c>
      <c r="C28" s="271">
        <f>+C29+C32+C33+C34</f>
        <v>0</v>
      </c>
    </row>
    <row r="29" spans="1:3" s="260" customFormat="1" ht="12" customHeight="1">
      <c r="A29" s="261" t="s">
        <v>274</v>
      </c>
      <c r="B29" s="262" t="s">
        <v>275</v>
      </c>
      <c r="C29" s="272"/>
    </row>
    <row r="30" spans="1:3" s="260" customFormat="1" ht="12" customHeight="1">
      <c r="A30" s="264" t="s">
        <v>276</v>
      </c>
      <c r="B30" s="265" t="s">
        <v>277</v>
      </c>
      <c r="C30" s="266"/>
    </row>
    <row r="31" spans="1:3" s="260" customFormat="1" ht="12" customHeight="1">
      <c r="A31" s="264" t="s">
        <v>278</v>
      </c>
      <c r="B31" s="265" t="s">
        <v>279</v>
      </c>
      <c r="C31" s="266"/>
    </row>
    <row r="32" spans="1:3" s="260" customFormat="1" ht="12" customHeight="1">
      <c r="A32" s="264" t="s">
        <v>280</v>
      </c>
      <c r="B32" s="265" t="s">
        <v>281</v>
      </c>
      <c r="C32" s="266"/>
    </row>
    <row r="33" spans="1:3" s="260" customFormat="1" ht="12" customHeight="1">
      <c r="A33" s="264" t="s">
        <v>282</v>
      </c>
      <c r="B33" s="265" t="s">
        <v>283</v>
      </c>
      <c r="C33" s="266"/>
    </row>
    <row r="34" spans="1:3" s="260" customFormat="1" ht="12" customHeight="1" thickBot="1">
      <c r="A34" s="267" t="s">
        <v>284</v>
      </c>
      <c r="B34" s="268" t="s">
        <v>285</v>
      </c>
      <c r="C34" s="270"/>
    </row>
    <row r="35" spans="1:3" s="260" customFormat="1" ht="12" customHeight="1" thickBot="1">
      <c r="A35" s="257" t="s">
        <v>20</v>
      </c>
      <c r="B35" s="258" t="s">
        <v>286</v>
      </c>
      <c r="C35" s="259">
        <f>C37+C38+C39+C40+C41</f>
        <v>10274165</v>
      </c>
    </row>
    <row r="36" spans="1:3" s="260" customFormat="1" ht="12" customHeight="1">
      <c r="A36" s="261" t="s">
        <v>86</v>
      </c>
      <c r="B36" s="262" t="s">
        <v>287</v>
      </c>
      <c r="C36" s="263"/>
    </row>
    <row r="37" spans="1:3" s="260" customFormat="1" ht="12" customHeight="1">
      <c r="A37" s="264" t="s">
        <v>87</v>
      </c>
      <c r="B37" s="265" t="s">
        <v>288</v>
      </c>
      <c r="C37" s="266"/>
    </row>
    <row r="38" spans="1:3" s="260" customFormat="1" ht="12" customHeight="1">
      <c r="A38" s="264" t="s">
        <v>88</v>
      </c>
      <c r="B38" s="265" t="s">
        <v>289</v>
      </c>
      <c r="C38" s="266">
        <v>1429500</v>
      </c>
    </row>
    <row r="39" spans="1:3" s="260" customFormat="1" ht="12" customHeight="1">
      <c r="A39" s="264" t="s">
        <v>169</v>
      </c>
      <c r="B39" s="265" t="s">
        <v>290</v>
      </c>
      <c r="C39" s="266">
        <v>3000000</v>
      </c>
    </row>
    <row r="40" spans="1:3" s="260" customFormat="1" ht="12" customHeight="1">
      <c r="A40" s="264" t="s">
        <v>170</v>
      </c>
      <c r="B40" s="265" t="s">
        <v>291</v>
      </c>
      <c r="C40" s="266">
        <v>4298189</v>
      </c>
    </row>
    <row r="41" spans="1:3" s="260" customFormat="1" ht="12" customHeight="1">
      <c r="A41" s="264" t="s">
        <v>171</v>
      </c>
      <c r="B41" s="265" t="s">
        <v>292</v>
      </c>
      <c r="C41" s="266">
        <v>1546476</v>
      </c>
    </row>
    <row r="42" spans="1:3" s="260" customFormat="1" ht="12" customHeight="1">
      <c r="A42" s="264" t="s">
        <v>172</v>
      </c>
      <c r="B42" s="265" t="s">
        <v>293</v>
      </c>
      <c r="C42" s="266"/>
    </row>
    <row r="43" spans="1:3" s="260" customFormat="1" ht="12" customHeight="1">
      <c r="A43" s="264" t="s">
        <v>173</v>
      </c>
      <c r="B43" s="265" t="s">
        <v>294</v>
      </c>
      <c r="C43" s="266"/>
    </row>
    <row r="44" spans="1:3" s="260" customFormat="1" ht="12" customHeight="1">
      <c r="A44" s="264" t="s">
        <v>295</v>
      </c>
      <c r="B44" s="265" t="s">
        <v>296</v>
      </c>
      <c r="C44" s="273"/>
    </row>
    <row r="45" spans="1:3" s="260" customFormat="1" ht="12" customHeight="1" thickBot="1">
      <c r="A45" s="267" t="s">
        <v>297</v>
      </c>
      <c r="B45" s="268" t="s">
        <v>298</v>
      </c>
      <c r="C45" s="274"/>
    </row>
    <row r="46" spans="1:3" s="260" customFormat="1" ht="12" customHeight="1" thickBot="1">
      <c r="A46" s="257" t="s">
        <v>21</v>
      </c>
      <c r="B46" s="258" t="s">
        <v>299</v>
      </c>
      <c r="C46" s="259">
        <f>SUM(C47:C51)</f>
        <v>0</v>
      </c>
    </row>
    <row r="47" spans="1:3" s="260" customFormat="1" ht="12" customHeight="1">
      <c r="A47" s="261" t="s">
        <v>89</v>
      </c>
      <c r="B47" s="262" t="s">
        <v>300</v>
      </c>
      <c r="C47" s="275"/>
    </row>
    <row r="48" spans="1:3" s="260" customFormat="1" ht="12" customHeight="1">
      <c r="A48" s="264" t="s">
        <v>90</v>
      </c>
      <c r="B48" s="265" t="s">
        <v>301</v>
      </c>
      <c r="C48" s="273"/>
    </row>
    <row r="49" spans="1:3" s="260" customFormat="1" ht="12" customHeight="1">
      <c r="A49" s="264" t="s">
        <v>302</v>
      </c>
      <c r="B49" s="265" t="s">
        <v>303</v>
      </c>
      <c r="C49" s="273"/>
    </row>
    <row r="50" spans="1:3" s="260" customFormat="1" ht="12" customHeight="1">
      <c r="A50" s="264" t="s">
        <v>304</v>
      </c>
      <c r="B50" s="265" t="s">
        <v>305</v>
      </c>
      <c r="C50" s="273"/>
    </row>
    <row r="51" spans="1:3" s="260" customFormat="1" ht="12" customHeight="1" thickBot="1">
      <c r="A51" s="267" t="s">
        <v>306</v>
      </c>
      <c r="B51" s="268" t="s">
        <v>307</v>
      </c>
      <c r="C51" s="274"/>
    </row>
    <row r="52" spans="1:3" s="260" customFormat="1" ht="12" customHeight="1" thickBot="1">
      <c r="A52" s="257" t="s">
        <v>174</v>
      </c>
      <c r="B52" s="258" t="s">
        <v>308</v>
      </c>
      <c r="C52" s="259">
        <f>SUM(C53:C55)</f>
        <v>0</v>
      </c>
    </row>
    <row r="53" spans="1:3" s="260" customFormat="1" ht="12" customHeight="1">
      <c r="A53" s="261" t="s">
        <v>91</v>
      </c>
      <c r="B53" s="262" t="s">
        <v>309</v>
      </c>
      <c r="C53" s="263"/>
    </row>
    <row r="54" spans="1:3" s="260" customFormat="1" ht="12" customHeight="1">
      <c r="A54" s="264" t="s">
        <v>92</v>
      </c>
      <c r="B54" s="265" t="s">
        <v>310</v>
      </c>
      <c r="C54" s="266"/>
    </row>
    <row r="55" spans="1:3" s="260" customFormat="1" ht="12" customHeight="1">
      <c r="A55" s="264" t="s">
        <v>311</v>
      </c>
      <c r="B55" s="265" t="s">
        <v>312</v>
      </c>
      <c r="C55" s="266"/>
    </row>
    <row r="56" spans="1:3" s="260" customFormat="1" ht="12" customHeight="1" thickBot="1">
      <c r="A56" s="267" t="s">
        <v>313</v>
      </c>
      <c r="B56" s="268" t="s">
        <v>314</v>
      </c>
      <c r="C56" s="270"/>
    </row>
    <row r="57" spans="1:3" s="260" customFormat="1" ht="12" customHeight="1" thickBot="1">
      <c r="A57" s="257" t="s">
        <v>23</v>
      </c>
      <c r="B57" s="269" t="s">
        <v>315</v>
      </c>
      <c r="C57" s="259">
        <f>SUM(C58:C60)</f>
        <v>0</v>
      </c>
    </row>
    <row r="58" spans="1:3" s="260" customFormat="1" ht="12" customHeight="1">
      <c r="A58" s="261" t="s">
        <v>175</v>
      </c>
      <c r="B58" s="262" t="s">
        <v>316</v>
      </c>
      <c r="C58" s="273"/>
    </row>
    <row r="59" spans="1:3" s="260" customFormat="1" ht="12" customHeight="1">
      <c r="A59" s="264" t="s">
        <v>176</v>
      </c>
      <c r="B59" s="265" t="s">
        <v>317</v>
      </c>
      <c r="C59" s="273"/>
    </row>
    <row r="60" spans="1:3" s="260" customFormat="1" ht="12" customHeight="1">
      <c r="A60" s="264" t="s">
        <v>222</v>
      </c>
      <c r="B60" s="265" t="s">
        <v>318</v>
      </c>
      <c r="C60" s="273"/>
    </row>
    <row r="61" spans="1:3" s="260" customFormat="1" ht="12" customHeight="1" thickBot="1">
      <c r="A61" s="267" t="s">
        <v>319</v>
      </c>
      <c r="B61" s="268" t="s">
        <v>320</v>
      </c>
      <c r="C61" s="273"/>
    </row>
    <row r="62" spans="1:3" s="260" customFormat="1" ht="12" customHeight="1" thickBot="1">
      <c r="A62" s="257" t="s">
        <v>24</v>
      </c>
      <c r="B62" s="258" t="s">
        <v>321</v>
      </c>
      <c r="C62" s="271">
        <f>+C7+C14+C21+C28+C35+C46+C52+C57</f>
        <v>63577534</v>
      </c>
    </row>
    <row r="63" spans="1:3" s="260" customFormat="1" ht="12" customHeight="1" thickBot="1">
      <c r="A63" s="276" t="s">
        <v>322</v>
      </c>
      <c r="B63" s="269" t="s">
        <v>323</v>
      </c>
      <c r="C63" s="259">
        <f>SUM(C64:C66)</f>
        <v>0</v>
      </c>
    </row>
    <row r="64" spans="1:3" s="260" customFormat="1" ht="12" customHeight="1">
      <c r="A64" s="261" t="s">
        <v>324</v>
      </c>
      <c r="B64" s="262" t="s">
        <v>325</v>
      </c>
      <c r="C64" s="273"/>
    </row>
    <row r="65" spans="1:3" s="260" customFormat="1" ht="12" customHeight="1">
      <c r="A65" s="264" t="s">
        <v>326</v>
      </c>
      <c r="B65" s="265" t="s">
        <v>327</v>
      </c>
      <c r="C65" s="273"/>
    </row>
    <row r="66" spans="1:3" s="260" customFormat="1" ht="12" customHeight="1" thickBot="1">
      <c r="A66" s="267" t="s">
        <v>328</v>
      </c>
      <c r="B66" s="277" t="s">
        <v>329</v>
      </c>
      <c r="C66" s="273"/>
    </row>
    <row r="67" spans="1:3" s="260" customFormat="1" ht="12" customHeight="1" thickBot="1">
      <c r="A67" s="276" t="s">
        <v>330</v>
      </c>
      <c r="B67" s="269" t="s">
        <v>331</v>
      </c>
      <c r="C67" s="259">
        <f>SUM(C68:C71)</f>
        <v>0</v>
      </c>
    </row>
    <row r="68" spans="1:3" s="260" customFormat="1" ht="12" customHeight="1">
      <c r="A68" s="261" t="s">
        <v>144</v>
      </c>
      <c r="B68" s="262" t="s">
        <v>332</v>
      </c>
      <c r="C68" s="273"/>
    </row>
    <row r="69" spans="1:3" s="260" customFormat="1" ht="12" customHeight="1">
      <c r="A69" s="264" t="s">
        <v>145</v>
      </c>
      <c r="B69" s="265" t="s">
        <v>333</v>
      </c>
      <c r="C69" s="273"/>
    </row>
    <row r="70" spans="1:3" s="260" customFormat="1" ht="12" customHeight="1">
      <c r="A70" s="264" t="s">
        <v>334</v>
      </c>
      <c r="B70" s="265" t="s">
        <v>335</v>
      </c>
      <c r="C70" s="273"/>
    </row>
    <row r="71" spans="1:3" s="260" customFormat="1" ht="12" customHeight="1" thickBot="1">
      <c r="A71" s="267" t="s">
        <v>336</v>
      </c>
      <c r="B71" s="268" t="s">
        <v>337</v>
      </c>
      <c r="C71" s="273"/>
    </row>
    <row r="72" spans="1:3" s="260" customFormat="1" ht="12" customHeight="1" thickBot="1">
      <c r="A72" s="276" t="s">
        <v>338</v>
      </c>
      <c r="B72" s="269" t="s">
        <v>339</v>
      </c>
      <c r="C72" s="259">
        <f>SUM(C73:C74)</f>
        <v>0</v>
      </c>
    </row>
    <row r="73" spans="1:3" s="260" customFormat="1" ht="12" customHeight="1">
      <c r="A73" s="261" t="s">
        <v>340</v>
      </c>
      <c r="B73" s="262" t="s">
        <v>341</v>
      </c>
      <c r="C73" s="273"/>
    </row>
    <row r="74" spans="1:3" s="260" customFormat="1" ht="12" customHeight="1" thickBot="1">
      <c r="A74" s="267" t="s">
        <v>342</v>
      </c>
      <c r="B74" s="268" t="s">
        <v>343</v>
      </c>
      <c r="C74" s="273"/>
    </row>
    <row r="75" spans="1:3" s="260" customFormat="1" ht="12" customHeight="1" thickBot="1">
      <c r="A75" s="276" t="s">
        <v>344</v>
      </c>
      <c r="B75" s="269" t="s">
        <v>345</v>
      </c>
      <c r="C75" s="259">
        <f>SUM(C76:C78)</f>
        <v>0</v>
      </c>
    </row>
    <row r="76" spans="1:3" s="260" customFormat="1" ht="12" customHeight="1">
      <c r="A76" s="261" t="s">
        <v>346</v>
      </c>
      <c r="B76" s="262" t="s">
        <v>347</v>
      </c>
      <c r="C76" s="273"/>
    </row>
    <row r="77" spans="1:3" s="260" customFormat="1" ht="12" customHeight="1">
      <c r="A77" s="264" t="s">
        <v>348</v>
      </c>
      <c r="B77" s="265" t="s">
        <v>349</v>
      </c>
      <c r="C77" s="273"/>
    </row>
    <row r="78" spans="1:3" s="260" customFormat="1" ht="12" customHeight="1" thickBot="1">
      <c r="A78" s="267" t="s">
        <v>350</v>
      </c>
      <c r="B78" s="268" t="s">
        <v>351</v>
      </c>
      <c r="C78" s="273"/>
    </row>
    <row r="79" spans="1:3" s="260" customFormat="1" ht="12" customHeight="1" thickBot="1">
      <c r="A79" s="276" t="s">
        <v>352</v>
      </c>
      <c r="B79" s="269" t="s">
        <v>353</v>
      </c>
      <c r="C79" s="259">
        <f>SUM(C80:C83)</f>
        <v>0</v>
      </c>
    </row>
    <row r="80" spans="1:3" s="260" customFormat="1" ht="12" customHeight="1">
      <c r="A80" s="278" t="s">
        <v>354</v>
      </c>
      <c r="B80" s="262" t="s">
        <v>355</v>
      </c>
      <c r="C80" s="273"/>
    </row>
    <row r="81" spans="1:3" s="260" customFormat="1" ht="12" customHeight="1">
      <c r="A81" s="279" t="s">
        <v>356</v>
      </c>
      <c r="B81" s="265" t="s">
        <v>357</v>
      </c>
      <c r="C81" s="273"/>
    </row>
    <row r="82" spans="1:3" s="260" customFormat="1" ht="12" customHeight="1">
      <c r="A82" s="279" t="s">
        <v>358</v>
      </c>
      <c r="B82" s="265" t="s">
        <v>359</v>
      </c>
      <c r="C82" s="273"/>
    </row>
    <row r="83" spans="1:3" s="260" customFormat="1" ht="12" customHeight="1" thickBot="1">
      <c r="A83" s="280" t="s">
        <v>360</v>
      </c>
      <c r="B83" s="268" t="s">
        <v>361</v>
      </c>
      <c r="C83" s="273"/>
    </row>
    <row r="84" spans="1:3" s="260" customFormat="1" ht="13.5" customHeight="1" thickBot="1">
      <c r="A84" s="276" t="s">
        <v>362</v>
      </c>
      <c r="B84" s="269" t="s">
        <v>363</v>
      </c>
      <c r="C84" s="281"/>
    </row>
    <row r="85" spans="1:3" s="260" customFormat="1" ht="15.75" customHeight="1" thickBot="1">
      <c r="A85" s="276" t="s">
        <v>364</v>
      </c>
      <c r="B85" s="282" t="s">
        <v>365</v>
      </c>
      <c r="C85" s="271">
        <f>+C63+C67+C72+C75+C79+C84</f>
        <v>0</v>
      </c>
    </row>
    <row r="86" spans="1:3" s="260" customFormat="1" ht="16.5" customHeight="1" thickBot="1">
      <c r="A86" s="283" t="s">
        <v>366</v>
      </c>
      <c r="B86" s="284" t="s">
        <v>367</v>
      </c>
      <c r="C86" s="271">
        <f>+C62+C85</f>
        <v>63577534</v>
      </c>
    </row>
    <row r="87" spans="1:3" s="209" customFormat="1" ht="83.25" customHeight="1">
      <c r="A87" s="3"/>
      <c r="B87" s="4"/>
      <c r="C87" s="172"/>
    </row>
    <row r="88" spans="1:3" ht="16.5" customHeight="1">
      <c r="A88" s="568" t="s">
        <v>45</v>
      </c>
      <c r="B88" s="568"/>
      <c r="C88" s="568"/>
    </row>
    <row r="89" spans="1:3" s="210" customFormat="1" ht="16.5" customHeight="1" thickBot="1">
      <c r="A89" s="569" t="s">
        <v>147</v>
      </c>
      <c r="B89" s="569"/>
      <c r="C89" s="173" t="s">
        <v>12</v>
      </c>
    </row>
    <row r="90" spans="1:3" ht="38.1" customHeight="1" thickBot="1">
      <c r="A90" s="6" t="s">
        <v>66</v>
      </c>
      <c r="B90" s="7" t="s">
        <v>46</v>
      </c>
      <c r="C90" s="19" t="s">
        <v>553</v>
      </c>
    </row>
    <row r="91" spans="1:3" s="260" customFormat="1" ht="12" customHeight="1" thickBot="1">
      <c r="A91" s="6">
        <v>1</v>
      </c>
      <c r="B91" s="7">
        <v>2</v>
      </c>
      <c r="C91" s="19">
        <v>3</v>
      </c>
    </row>
    <row r="92" spans="1:3" s="288" customFormat="1" ht="12" customHeight="1" thickBot="1">
      <c r="A92" s="285" t="s">
        <v>16</v>
      </c>
      <c r="B92" s="286" t="s">
        <v>522</v>
      </c>
      <c r="C92" s="287">
        <f>C93+C94+C95+C97</f>
        <v>57464579</v>
      </c>
    </row>
    <row r="93" spans="1:3" s="288" customFormat="1" ht="12" customHeight="1">
      <c r="A93" s="289" t="s">
        <v>93</v>
      </c>
      <c r="B93" s="290" t="s">
        <v>47</v>
      </c>
      <c r="C93" s="291">
        <v>38222630</v>
      </c>
    </row>
    <row r="94" spans="1:3" s="288" customFormat="1" ht="12" customHeight="1">
      <c r="A94" s="264" t="s">
        <v>94</v>
      </c>
      <c r="B94" s="292" t="s">
        <v>177</v>
      </c>
      <c r="C94" s="266">
        <v>5397006</v>
      </c>
    </row>
    <row r="95" spans="1:3" s="288" customFormat="1" ht="12" customHeight="1">
      <c r="A95" s="264" t="s">
        <v>95</v>
      </c>
      <c r="B95" s="292" t="s">
        <v>135</v>
      </c>
      <c r="C95" s="270">
        <v>12078343</v>
      </c>
    </row>
    <row r="96" spans="1:3" s="288" customFormat="1" ht="12" customHeight="1">
      <c r="A96" s="264" t="s">
        <v>96</v>
      </c>
      <c r="B96" s="293" t="s">
        <v>178</v>
      </c>
      <c r="C96" s="270"/>
    </row>
    <row r="97" spans="1:3" s="288" customFormat="1" ht="12" customHeight="1">
      <c r="A97" s="264" t="s">
        <v>107</v>
      </c>
      <c r="B97" s="294" t="s">
        <v>179</v>
      </c>
      <c r="C97" s="270">
        <v>1766600</v>
      </c>
    </row>
    <row r="98" spans="1:3" s="288" customFormat="1" ht="12" customHeight="1">
      <c r="A98" s="264" t="s">
        <v>97</v>
      </c>
      <c r="B98" s="292" t="s">
        <v>368</v>
      </c>
      <c r="C98" s="270"/>
    </row>
    <row r="99" spans="1:3" s="288" customFormat="1" ht="12" customHeight="1">
      <c r="A99" s="264" t="s">
        <v>98</v>
      </c>
      <c r="B99" s="295" t="s">
        <v>369</v>
      </c>
      <c r="C99" s="270"/>
    </row>
    <row r="100" spans="1:3" s="288" customFormat="1" ht="12" customHeight="1">
      <c r="A100" s="264" t="s">
        <v>108</v>
      </c>
      <c r="B100" s="296" t="s">
        <v>370</v>
      </c>
      <c r="C100" s="270"/>
    </row>
    <row r="101" spans="1:3" s="288" customFormat="1" ht="12" customHeight="1">
      <c r="A101" s="264" t="s">
        <v>109</v>
      </c>
      <c r="B101" s="296" t="s">
        <v>371</v>
      </c>
      <c r="C101" s="270"/>
    </row>
    <row r="102" spans="1:3" s="288" customFormat="1" ht="12" customHeight="1">
      <c r="A102" s="264" t="s">
        <v>110</v>
      </c>
      <c r="B102" s="295" t="s">
        <v>372</v>
      </c>
      <c r="C102" s="270"/>
    </row>
    <row r="103" spans="1:3" s="288" customFormat="1" ht="12" customHeight="1">
      <c r="A103" s="264" t="s">
        <v>111</v>
      </c>
      <c r="B103" s="295" t="s">
        <v>373</v>
      </c>
      <c r="C103" s="270"/>
    </row>
    <row r="104" spans="1:3" s="288" customFormat="1" ht="12" customHeight="1">
      <c r="A104" s="264" t="s">
        <v>113</v>
      </c>
      <c r="B104" s="296" t="s">
        <v>374</v>
      </c>
      <c r="C104" s="270"/>
    </row>
    <row r="105" spans="1:3" s="288" customFormat="1" ht="12" customHeight="1">
      <c r="A105" s="297" t="s">
        <v>180</v>
      </c>
      <c r="B105" s="298" t="s">
        <v>375</v>
      </c>
      <c r="C105" s="270"/>
    </row>
    <row r="106" spans="1:3" s="288" customFormat="1" ht="12" customHeight="1">
      <c r="A106" s="264" t="s">
        <v>376</v>
      </c>
      <c r="B106" s="298" t="s">
        <v>377</v>
      </c>
      <c r="C106" s="270"/>
    </row>
    <row r="107" spans="1:3" s="288" customFormat="1" ht="12" customHeight="1" thickBot="1">
      <c r="A107" s="299" t="s">
        <v>378</v>
      </c>
      <c r="B107" s="300" t="s">
        <v>379</v>
      </c>
      <c r="C107" s="301">
        <v>1766600</v>
      </c>
    </row>
    <row r="108" spans="1:3" s="288" customFormat="1" ht="12" customHeight="1" thickBot="1">
      <c r="A108" s="257" t="s">
        <v>17</v>
      </c>
      <c r="B108" s="302" t="s">
        <v>523</v>
      </c>
      <c r="C108" s="259">
        <f>C109+C111</f>
        <v>6389624</v>
      </c>
    </row>
    <row r="109" spans="1:3" s="288" customFormat="1" ht="12" customHeight="1">
      <c r="A109" s="261" t="s">
        <v>99</v>
      </c>
      <c r="B109" s="292" t="s">
        <v>221</v>
      </c>
      <c r="C109" s="263">
        <v>5271770</v>
      </c>
    </row>
    <row r="110" spans="1:3" s="288" customFormat="1" ht="12" customHeight="1">
      <c r="A110" s="261" t="s">
        <v>100</v>
      </c>
      <c r="B110" s="303" t="s">
        <v>380</v>
      </c>
      <c r="C110" s="263"/>
    </row>
    <row r="111" spans="1:3" s="288" customFormat="1" ht="12" customHeight="1">
      <c r="A111" s="261" t="s">
        <v>101</v>
      </c>
      <c r="B111" s="303" t="s">
        <v>181</v>
      </c>
      <c r="C111" s="266">
        <v>1117854</v>
      </c>
    </row>
    <row r="112" spans="1:3" s="288" customFormat="1" ht="12" customHeight="1">
      <c r="A112" s="261" t="s">
        <v>102</v>
      </c>
      <c r="B112" s="303" t="s">
        <v>381</v>
      </c>
      <c r="C112" s="304"/>
    </row>
    <row r="113" spans="1:3" s="288" customFormat="1" ht="12" customHeight="1">
      <c r="A113" s="261" t="s">
        <v>103</v>
      </c>
      <c r="B113" s="305" t="s">
        <v>223</v>
      </c>
      <c r="C113" s="304"/>
    </row>
    <row r="114" spans="1:3" s="288" customFormat="1" ht="12" customHeight="1">
      <c r="A114" s="261" t="s">
        <v>112</v>
      </c>
      <c r="B114" s="306" t="s">
        <v>382</v>
      </c>
      <c r="C114" s="304"/>
    </row>
    <row r="115" spans="1:3" s="288" customFormat="1" ht="12" customHeight="1">
      <c r="A115" s="261" t="s">
        <v>114</v>
      </c>
      <c r="B115" s="307" t="s">
        <v>383</v>
      </c>
      <c r="C115" s="304"/>
    </row>
    <row r="116" spans="1:3" s="288" customFormat="1" ht="12">
      <c r="A116" s="261" t="s">
        <v>182</v>
      </c>
      <c r="B116" s="296" t="s">
        <v>371</v>
      </c>
      <c r="C116" s="304"/>
    </row>
    <row r="117" spans="1:3" s="288" customFormat="1" ht="12" customHeight="1">
      <c r="A117" s="261" t="s">
        <v>183</v>
      </c>
      <c r="B117" s="296" t="s">
        <v>384</v>
      </c>
      <c r="C117" s="304"/>
    </row>
    <row r="118" spans="1:3" s="288" customFormat="1" ht="12" customHeight="1">
      <c r="A118" s="261" t="s">
        <v>184</v>
      </c>
      <c r="B118" s="296" t="s">
        <v>385</v>
      </c>
      <c r="C118" s="304"/>
    </row>
    <row r="119" spans="1:3" s="288" customFormat="1" ht="12" customHeight="1">
      <c r="A119" s="261" t="s">
        <v>386</v>
      </c>
      <c r="B119" s="296" t="s">
        <v>374</v>
      </c>
      <c r="C119" s="304"/>
    </row>
    <row r="120" spans="1:3" s="288" customFormat="1" ht="12" customHeight="1">
      <c r="A120" s="261" t="s">
        <v>387</v>
      </c>
      <c r="B120" s="296" t="s">
        <v>388</v>
      </c>
      <c r="C120" s="304"/>
    </row>
    <row r="121" spans="1:3" s="288" customFormat="1" ht="12.75" thickBot="1">
      <c r="A121" s="297" t="s">
        <v>389</v>
      </c>
      <c r="B121" s="296" t="s">
        <v>390</v>
      </c>
      <c r="C121" s="308"/>
    </row>
    <row r="122" spans="1:3" s="288" customFormat="1" ht="12" customHeight="1" thickBot="1">
      <c r="A122" s="257" t="s">
        <v>18</v>
      </c>
      <c r="B122" s="309" t="s">
        <v>391</v>
      </c>
      <c r="C122" s="259">
        <f>+C123+C124</f>
        <v>0</v>
      </c>
    </row>
    <row r="123" spans="1:3" s="288" customFormat="1" ht="12" customHeight="1">
      <c r="A123" s="261" t="s">
        <v>82</v>
      </c>
      <c r="B123" s="310" t="s">
        <v>57</v>
      </c>
      <c r="C123" s="263"/>
    </row>
    <row r="124" spans="1:3" s="288" customFormat="1" ht="12" customHeight="1" thickBot="1">
      <c r="A124" s="267" t="s">
        <v>83</v>
      </c>
      <c r="B124" s="303" t="s">
        <v>58</v>
      </c>
      <c r="C124" s="270"/>
    </row>
    <row r="125" spans="1:3" s="288" customFormat="1" ht="12" customHeight="1" thickBot="1">
      <c r="A125" s="257" t="s">
        <v>19</v>
      </c>
      <c r="B125" s="309" t="s">
        <v>392</v>
      </c>
      <c r="C125" s="259">
        <f>+C92+C108+C122</f>
        <v>63854203</v>
      </c>
    </row>
    <row r="126" spans="1:3" s="288" customFormat="1" ht="12" customHeight="1" thickBot="1">
      <c r="A126" s="257" t="s">
        <v>20</v>
      </c>
      <c r="B126" s="309" t="s">
        <v>393</v>
      </c>
      <c r="C126" s="259">
        <f>+C127+C128+C129</f>
        <v>0</v>
      </c>
    </row>
    <row r="127" spans="1:3" s="288" customFormat="1" ht="12" customHeight="1">
      <c r="A127" s="261" t="s">
        <v>86</v>
      </c>
      <c r="B127" s="310" t="s">
        <v>394</v>
      </c>
      <c r="C127" s="304"/>
    </row>
    <row r="128" spans="1:3" s="288" customFormat="1" ht="12" customHeight="1">
      <c r="A128" s="261" t="s">
        <v>87</v>
      </c>
      <c r="B128" s="310" t="s">
        <v>395</v>
      </c>
      <c r="C128" s="304"/>
    </row>
    <row r="129" spans="1:3" s="288" customFormat="1" ht="12" customHeight="1" thickBot="1">
      <c r="A129" s="297" t="s">
        <v>88</v>
      </c>
      <c r="B129" s="311" t="s">
        <v>396</v>
      </c>
      <c r="C129" s="304"/>
    </row>
    <row r="130" spans="1:3" s="288" customFormat="1" ht="12" customHeight="1" thickBot="1">
      <c r="A130" s="257" t="s">
        <v>21</v>
      </c>
      <c r="B130" s="309" t="s">
        <v>397</v>
      </c>
      <c r="C130" s="259">
        <f>+C131+C132+C133+C134</f>
        <v>0</v>
      </c>
    </row>
    <row r="131" spans="1:3" s="288" customFormat="1" ht="12" customHeight="1">
      <c r="A131" s="261" t="s">
        <v>89</v>
      </c>
      <c r="B131" s="310" t="s">
        <v>398</v>
      </c>
      <c r="C131" s="304"/>
    </row>
    <row r="132" spans="1:3" s="288" customFormat="1" ht="12" customHeight="1">
      <c r="A132" s="261" t="s">
        <v>90</v>
      </c>
      <c r="B132" s="310" t="s">
        <v>399</v>
      </c>
      <c r="C132" s="304"/>
    </row>
    <row r="133" spans="1:3" s="288" customFormat="1" ht="12" customHeight="1">
      <c r="A133" s="261" t="s">
        <v>302</v>
      </c>
      <c r="B133" s="310" t="s">
        <v>400</v>
      </c>
      <c r="C133" s="304"/>
    </row>
    <row r="134" spans="1:3" s="288" customFormat="1" ht="12" customHeight="1" thickBot="1">
      <c r="A134" s="297" t="s">
        <v>304</v>
      </c>
      <c r="B134" s="311" t="s">
        <v>401</v>
      </c>
      <c r="C134" s="304"/>
    </row>
    <row r="135" spans="1:3" s="288" customFormat="1" ht="12" customHeight="1" thickBot="1">
      <c r="A135" s="257" t="s">
        <v>22</v>
      </c>
      <c r="B135" s="309" t="s">
        <v>402</v>
      </c>
      <c r="C135" s="271">
        <f>+C136+C137+C138+C139</f>
        <v>0</v>
      </c>
    </row>
    <row r="136" spans="1:3" s="288" customFormat="1" ht="12" customHeight="1">
      <c r="A136" s="261" t="s">
        <v>91</v>
      </c>
      <c r="B136" s="310" t="s">
        <v>403</v>
      </c>
      <c r="C136" s="304"/>
    </row>
    <row r="137" spans="1:3" s="288" customFormat="1" ht="12" customHeight="1">
      <c r="A137" s="261" t="s">
        <v>92</v>
      </c>
      <c r="B137" s="310" t="s">
        <v>404</v>
      </c>
      <c r="C137" s="304"/>
    </row>
    <row r="138" spans="1:3" s="288" customFormat="1" ht="12" customHeight="1">
      <c r="A138" s="261" t="s">
        <v>311</v>
      </c>
      <c r="B138" s="310" t="s">
        <v>405</v>
      </c>
      <c r="C138" s="304"/>
    </row>
    <row r="139" spans="1:3" s="288" customFormat="1" ht="12" customHeight="1" thickBot="1">
      <c r="A139" s="297" t="s">
        <v>313</v>
      </c>
      <c r="B139" s="311" t="s">
        <v>406</v>
      </c>
      <c r="C139" s="304"/>
    </row>
    <row r="140" spans="1:3" s="288" customFormat="1" ht="12" customHeight="1" thickBot="1">
      <c r="A140" s="257" t="s">
        <v>23</v>
      </c>
      <c r="B140" s="309" t="s">
        <v>407</v>
      </c>
      <c r="C140" s="312">
        <f>+C141+C142+C143+C144</f>
        <v>0</v>
      </c>
    </row>
    <row r="141" spans="1:3" s="288" customFormat="1" ht="12" customHeight="1">
      <c r="A141" s="261" t="s">
        <v>175</v>
      </c>
      <c r="B141" s="310" t="s">
        <v>408</v>
      </c>
      <c r="C141" s="304"/>
    </row>
    <row r="142" spans="1:3" s="288" customFormat="1" ht="12" customHeight="1">
      <c r="A142" s="261" t="s">
        <v>176</v>
      </c>
      <c r="B142" s="310" t="s">
        <v>409</v>
      </c>
      <c r="C142" s="304"/>
    </row>
    <row r="143" spans="1:3" s="288" customFormat="1" ht="12" customHeight="1">
      <c r="A143" s="261" t="s">
        <v>222</v>
      </c>
      <c r="B143" s="310" t="s">
        <v>410</v>
      </c>
      <c r="C143" s="304"/>
    </row>
    <row r="144" spans="1:3" s="288" customFormat="1" ht="12" customHeight="1" thickBot="1">
      <c r="A144" s="261" t="s">
        <v>319</v>
      </c>
      <c r="B144" s="310" t="s">
        <v>411</v>
      </c>
      <c r="C144" s="304"/>
    </row>
    <row r="145" spans="1:9" s="288" customFormat="1" ht="15" customHeight="1" thickBot="1">
      <c r="A145" s="257" t="s">
        <v>24</v>
      </c>
      <c r="B145" s="309" t="s">
        <v>412</v>
      </c>
      <c r="C145" s="211">
        <f>+C126+C130+C135+C140</f>
        <v>0</v>
      </c>
      <c r="F145" s="313"/>
      <c r="G145" s="314"/>
      <c r="H145" s="314"/>
      <c r="I145" s="314"/>
    </row>
    <row r="146" spans="1:9" s="260" customFormat="1" ht="12.95" customHeight="1" thickBot="1">
      <c r="A146" s="315" t="s">
        <v>25</v>
      </c>
      <c r="B146" s="189" t="s">
        <v>413</v>
      </c>
      <c r="C146" s="211">
        <f>+C125+C145</f>
        <v>63854203</v>
      </c>
    </row>
    <row r="147" spans="1:9" ht="7.5" customHeight="1"/>
    <row r="148" spans="1:9">
      <c r="A148" s="571" t="s">
        <v>414</v>
      </c>
      <c r="B148" s="571"/>
      <c r="C148" s="571"/>
    </row>
    <row r="149" spans="1:9" ht="15" customHeight="1" thickBot="1">
      <c r="A149" s="565" t="s">
        <v>148</v>
      </c>
      <c r="B149" s="565"/>
      <c r="C149" s="173" t="s">
        <v>12</v>
      </c>
    </row>
    <row r="150" spans="1:9" ht="13.5" customHeight="1" thickBot="1">
      <c r="A150" s="5">
        <v>1</v>
      </c>
      <c r="B150" s="9" t="s">
        <v>415</v>
      </c>
      <c r="C150" s="171">
        <f>+C62-C125</f>
        <v>-276669</v>
      </c>
      <c r="D150" s="212"/>
    </row>
    <row r="151" spans="1:9" ht="27.75" customHeight="1" thickBot="1">
      <c r="A151" s="5" t="s">
        <v>17</v>
      </c>
      <c r="B151" s="9" t="s">
        <v>416</v>
      </c>
      <c r="C151" s="171">
        <f>+C85-C145</f>
        <v>0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8">
    <mergeCell ref="A148:C148"/>
    <mergeCell ref="A149:B149"/>
    <mergeCell ref="A1:C1"/>
    <mergeCell ref="A2:F2"/>
    <mergeCell ref="A3:C3"/>
    <mergeCell ref="A4:B4"/>
    <mergeCell ref="A88:C88"/>
    <mergeCell ref="A89:B89"/>
  </mergeCells>
  <phoneticPr fontId="29" type="noConversion"/>
  <pageMargins left="0.75" right="0.75" top="0.78" bottom="0.73" header="0.5" footer="0.5"/>
  <pageSetup paperSize="9" scale="64" fitToWidth="3" fitToHeight="2" orientation="portrait" horizontalDpi="300" verticalDpi="300" r:id="rId1"/>
  <headerFooter alignWithMargins="0"/>
  <rowBreaks count="1" manualBreakCount="1"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zoomScaleNormal="100" workbookViewId="0">
      <selection activeCell="B18" sqref="A1:F87"/>
    </sheetView>
  </sheetViews>
  <sheetFormatPr defaultRowHeight="15.75"/>
  <cols>
    <col min="1" max="1" width="9.5" style="190" customWidth="1"/>
    <col min="2" max="2" width="91.5" style="190" customWidth="1"/>
    <col min="3" max="3" width="30.83203125" style="191" customWidth="1"/>
    <col min="4" max="4" width="9" style="204" customWidth="1"/>
    <col min="5" max="16384" width="9.33203125" style="204"/>
  </cols>
  <sheetData>
    <row r="1" spans="1:6">
      <c r="A1" s="566" t="s">
        <v>592</v>
      </c>
      <c r="B1" s="567"/>
      <c r="C1" s="567"/>
      <c r="D1" s="203"/>
      <c r="E1" s="203"/>
      <c r="F1" s="203"/>
    </row>
    <row r="2" spans="1:6">
      <c r="A2" s="570" t="s">
        <v>549</v>
      </c>
      <c r="B2" s="574"/>
      <c r="C2" s="574"/>
      <c r="D2" s="574"/>
      <c r="E2" s="574"/>
      <c r="F2" s="574"/>
    </row>
    <row r="3" spans="1:6" ht="15.95" customHeight="1">
      <c r="A3" s="568" t="s">
        <v>13</v>
      </c>
      <c r="B3" s="568"/>
      <c r="C3" s="568"/>
    </row>
    <row r="4" spans="1:6" ht="15.95" customHeight="1" thickBot="1">
      <c r="A4" s="565" t="s">
        <v>146</v>
      </c>
      <c r="B4" s="565"/>
      <c r="C4" s="173" t="s">
        <v>12</v>
      </c>
    </row>
    <row r="5" spans="1:6" ht="38.1" customHeight="1" thickBot="1">
      <c r="A5" s="6" t="s">
        <v>66</v>
      </c>
      <c r="B5" s="7" t="s">
        <v>15</v>
      </c>
      <c r="C5" s="19" t="s">
        <v>553</v>
      </c>
    </row>
    <row r="6" spans="1:6" s="260" customFormat="1" ht="12" customHeight="1" thickBot="1">
      <c r="A6" s="318">
        <v>1</v>
      </c>
      <c r="B6" s="319">
        <v>2</v>
      </c>
      <c r="C6" s="193">
        <v>3</v>
      </c>
    </row>
    <row r="7" spans="1:6" s="260" customFormat="1" ht="12" customHeight="1" thickBot="1">
      <c r="A7" s="257" t="s">
        <v>16</v>
      </c>
      <c r="B7" s="258" t="s">
        <v>252</v>
      </c>
      <c r="C7" s="259">
        <f>+C8+C9+C10+C11+C12+C13</f>
        <v>0</v>
      </c>
    </row>
    <row r="8" spans="1:6" s="260" customFormat="1" ht="12" customHeight="1">
      <c r="A8" s="261" t="s">
        <v>93</v>
      </c>
      <c r="B8" s="262" t="s">
        <v>253</v>
      </c>
      <c r="C8" s="263"/>
    </row>
    <row r="9" spans="1:6" s="260" customFormat="1" ht="12" customHeight="1">
      <c r="A9" s="264" t="s">
        <v>94</v>
      </c>
      <c r="B9" s="265" t="s">
        <v>254</v>
      </c>
      <c r="C9" s="266"/>
    </row>
    <row r="10" spans="1:6" s="260" customFormat="1" ht="12" customHeight="1">
      <c r="A10" s="264" t="s">
        <v>95</v>
      </c>
      <c r="B10" s="265" t="s">
        <v>255</v>
      </c>
      <c r="C10" s="266"/>
    </row>
    <row r="11" spans="1:6" s="260" customFormat="1" ht="12" customHeight="1">
      <c r="A11" s="264" t="s">
        <v>96</v>
      </c>
      <c r="B11" s="265" t="s">
        <v>256</v>
      </c>
      <c r="C11" s="266"/>
    </row>
    <row r="12" spans="1:6" s="260" customFormat="1" ht="12" customHeight="1">
      <c r="A12" s="264" t="s">
        <v>143</v>
      </c>
      <c r="B12" s="265" t="s">
        <v>257</v>
      </c>
      <c r="C12" s="266"/>
    </row>
    <row r="13" spans="1:6" s="260" customFormat="1" ht="12" customHeight="1" thickBot="1">
      <c r="A13" s="267" t="s">
        <v>97</v>
      </c>
      <c r="B13" s="268" t="s">
        <v>258</v>
      </c>
      <c r="C13" s="266"/>
    </row>
    <row r="14" spans="1:6" s="260" customFormat="1" ht="12" customHeight="1" thickBot="1">
      <c r="A14" s="257" t="s">
        <v>17</v>
      </c>
      <c r="B14" s="269" t="s">
        <v>259</v>
      </c>
      <c r="C14" s="259">
        <f>+C15+C16+C17+C18+C19</f>
        <v>0</v>
      </c>
    </row>
    <row r="15" spans="1:6" s="260" customFormat="1" ht="12" customHeight="1">
      <c r="A15" s="261" t="s">
        <v>99</v>
      </c>
      <c r="B15" s="262" t="s">
        <v>260</v>
      </c>
      <c r="C15" s="263"/>
    </row>
    <row r="16" spans="1:6" s="260" customFormat="1" ht="12" customHeight="1">
      <c r="A16" s="264" t="s">
        <v>100</v>
      </c>
      <c r="B16" s="265" t="s">
        <v>261</v>
      </c>
      <c r="C16" s="266"/>
    </row>
    <row r="17" spans="1:3" s="260" customFormat="1" ht="12" customHeight="1">
      <c r="A17" s="264" t="s">
        <v>101</v>
      </c>
      <c r="B17" s="265" t="s">
        <v>262</v>
      </c>
      <c r="C17" s="266"/>
    </row>
    <row r="18" spans="1:3" s="260" customFormat="1" ht="12" customHeight="1">
      <c r="A18" s="264" t="s">
        <v>102</v>
      </c>
      <c r="B18" s="265" t="s">
        <v>263</v>
      </c>
      <c r="C18" s="266"/>
    </row>
    <row r="19" spans="1:3" s="260" customFormat="1" ht="12" customHeight="1">
      <c r="A19" s="264" t="s">
        <v>103</v>
      </c>
      <c r="B19" s="265" t="s">
        <v>264</v>
      </c>
      <c r="C19" s="266"/>
    </row>
    <row r="20" spans="1:3" s="260" customFormat="1" ht="12" customHeight="1" thickBot="1">
      <c r="A20" s="267" t="s">
        <v>112</v>
      </c>
      <c r="B20" s="268" t="s">
        <v>265</v>
      </c>
      <c r="C20" s="270"/>
    </row>
    <row r="21" spans="1:3" s="260" customFormat="1" ht="12" customHeight="1" thickBot="1">
      <c r="A21" s="257" t="s">
        <v>18</v>
      </c>
      <c r="B21" s="258" t="s">
        <v>266</v>
      </c>
      <c r="C21" s="259">
        <f>+C22+C23+C24+C25+C26</f>
        <v>0</v>
      </c>
    </row>
    <row r="22" spans="1:3" s="260" customFormat="1" ht="12" customHeight="1">
      <c r="A22" s="261" t="s">
        <v>82</v>
      </c>
      <c r="B22" s="262" t="s">
        <v>267</v>
      </c>
      <c r="C22" s="263"/>
    </row>
    <row r="23" spans="1:3" s="260" customFormat="1" ht="12" customHeight="1">
      <c r="A23" s="264" t="s">
        <v>83</v>
      </c>
      <c r="B23" s="265" t="s">
        <v>268</v>
      </c>
      <c r="C23" s="266"/>
    </row>
    <row r="24" spans="1:3" s="260" customFormat="1" ht="12" customHeight="1">
      <c r="A24" s="264" t="s">
        <v>84</v>
      </c>
      <c r="B24" s="265" t="s">
        <v>269</v>
      </c>
      <c r="C24" s="266"/>
    </row>
    <row r="25" spans="1:3" s="260" customFormat="1" ht="12" customHeight="1">
      <c r="A25" s="264" t="s">
        <v>85</v>
      </c>
      <c r="B25" s="265" t="s">
        <v>270</v>
      </c>
      <c r="C25" s="266"/>
    </row>
    <row r="26" spans="1:3" s="260" customFormat="1" ht="12" customHeight="1">
      <c r="A26" s="264" t="s">
        <v>165</v>
      </c>
      <c r="B26" s="265" t="s">
        <v>271</v>
      </c>
      <c r="C26" s="266"/>
    </row>
    <row r="27" spans="1:3" s="260" customFormat="1" ht="12" customHeight="1" thickBot="1">
      <c r="A27" s="267" t="s">
        <v>166</v>
      </c>
      <c r="B27" s="268" t="s">
        <v>272</v>
      </c>
      <c r="C27" s="270"/>
    </row>
    <row r="28" spans="1:3" s="260" customFormat="1" ht="12" customHeight="1" thickBot="1">
      <c r="A28" s="257" t="s">
        <v>167</v>
      </c>
      <c r="B28" s="258" t="s">
        <v>273</v>
      </c>
      <c r="C28" s="271">
        <f>+C29+C32+C33+C34</f>
        <v>0</v>
      </c>
    </row>
    <row r="29" spans="1:3" s="260" customFormat="1" ht="12" customHeight="1">
      <c r="A29" s="261" t="s">
        <v>274</v>
      </c>
      <c r="B29" s="262" t="s">
        <v>275</v>
      </c>
      <c r="C29" s="272">
        <f>+C30+C31</f>
        <v>0</v>
      </c>
    </row>
    <row r="30" spans="1:3" s="260" customFormat="1" ht="12" customHeight="1">
      <c r="A30" s="264" t="s">
        <v>276</v>
      </c>
      <c r="B30" s="265" t="s">
        <v>277</v>
      </c>
      <c r="C30" s="266"/>
    </row>
    <row r="31" spans="1:3" s="260" customFormat="1" ht="12" customHeight="1">
      <c r="A31" s="264" t="s">
        <v>278</v>
      </c>
      <c r="B31" s="265" t="s">
        <v>279</v>
      </c>
      <c r="C31" s="266"/>
    </row>
    <row r="32" spans="1:3" s="260" customFormat="1" ht="12" customHeight="1">
      <c r="A32" s="264" t="s">
        <v>280</v>
      </c>
      <c r="B32" s="265" t="s">
        <v>281</v>
      </c>
      <c r="C32" s="266"/>
    </row>
    <row r="33" spans="1:3" s="260" customFormat="1" ht="12" customHeight="1">
      <c r="A33" s="264" t="s">
        <v>282</v>
      </c>
      <c r="B33" s="265" t="s">
        <v>283</v>
      </c>
      <c r="C33" s="266"/>
    </row>
    <row r="34" spans="1:3" s="260" customFormat="1" ht="12" customHeight="1" thickBot="1">
      <c r="A34" s="267" t="s">
        <v>284</v>
      </c>
      <c r="B34" s="268" t="s">
        <v>285</v>
      </c>
      <c r="C34" s="270"/>
    </row>
    <row r="35" spans="1:3" s="260" customFormat="1" ht="12" customHeight="1" thickBot="1">
      <c r="A35" s="257" t="s">
        <v>20</v>
      </c>
      <c r="B35" s="258" t="s">
        <v>286</v>
      </c>
      <c r="C35" s="259">
        <f>SUM(C36:C45)</f>
        <v>0</v>
      </c>
    </row>
    <row r="36" spans="1:3" s="260" customFormat="1" ht="12" customHeight="1">
      <c r="A36" s="261" t="s">
        <v>86</v>
      </c>
      <c r="B36" s="262" t="s">
        <v>287</v>
      </c>
      <c r="C36" s="263"/>
    </row>
    <row r="37" spans="1:3" s="260" customFormat="1" ht="12" customHeight="1">
      <c r="A37" s="264" t="s">
        <v>87</v>
      </c>
      <c r="B37" s="265" t="s">
        <v>288</v>
      </c>
      <c r="C37" s="266"/>
    </row>
    <row r="38" spans="1:3" s="260" customFormat="1" ht="12" customHeight="1">
      <c r="A38" s="264" t="s">
        <v>88</v>
      </c>
      <c r="B38" s="265" t="s">
        <v>289</v>
      </c>
      <c r="C38" s="266"/>
    </row>
    <row r="39" spans="1:3" s="260" customFormat="1" ht="12" customHeight="1">
      <c r="A39" s="264" t="s">
        <v>169</v>
      </c>
      <c r="B39" s="265" t="s">
        <v>290</v>
      </c>
      <c r="C39" s="266"/>
    </row>
    <row r="40" spans="1:3" s="260" customFormat="1" ht="12" customHeight="1">
      <c r="A40" s="264" t="s">
        <v>170</v>
      </c>
      <c r="B40" s="265" t="s">
        <v>291</v>
      </c>
      <c r="C40" s="266"/>
    </row>
    <row r="41" spans="1:3" s="260" customFormat="1" ht="12" customHeight="1">
      <c r="A41" s="264" t="s">
        <v>171</v>
      </c>
      <c r="B41" s="265" t="s">
        <v>292</v>
      </c>
      <c r="C41" s="266"/>
    </row>
    <row r="42" spans="1:3" s="260" customFormat="1" ht="12" customHeight="1">
      <c r="A42" s="264" t="s">
        <v>172</v>
      </c>
      <c r="B42" s="265" t="s">
        <v>293</v>
      </c>
      <c r="C42" s="266"/>
    </row>
    <row r="43" spans="1:3" s="260" customFormat="1" ht="12" customHeight="1">
      <c r="A43" s="264" t="s">
        <v>173</v>
      </c>
      <c r="B43" s="265" t="s">
        <v>294</v>
      </c>
      <c r="C43" s="266"/>
    </row>
    <row r="44" spans="1:3" s="260" customFormat="1" ht="12" customHeight="1">
      <c r="A44" s="264" t="s">
        <v>295</v>
      </c>
      <c r="B44" s="265" t="s">
        <v>296</v>
      </c>
      <c r="C44" s="273"/>
    </row>
    <row r="45" spans="1:3" s="260" customFormat="1" ht="12" customHeight="1" thickBot="1">
      <c r="A45" s="267" t="s">
        <v>297</v>
      </c>
      <c r="B45" s="268" t="s">
        <v>298</v>
      </c>
      <c r="C45" s="274"/>
    </row>
    <row r="46" spans="1:3" s="260" customFormat="1" ht="12" customHeight="1" thickBot="1">
      <c r="A46" s="257" t="s">
        <v>21</v>
      </c>
      <c r="B46" s="258" t="s">
        <v>299</v>
      </c>
      <c r="C46" s="259">
        <f>SUM(C47:C51)</f>
        <v>0</v>
      </c>
    </row>
    <row r="47" spans="1:3" s="260" customFormat="1" ht="12" customHeight="1">
      <c r="A47" s="261" t="s">
        <v>89</v>
      </c>
      <c r="B47" s="262" t="s">
        <v>300</v>
      </c>
      <c r="C47" s="275"/>
    </row>
    <row r="48" spans="1:3" s="260" customFormat="1" ht="12" customHeight="1">
      <c r="A48" s="264" t="s">
        <v>90</v>
      </c>
      <c r="B48" s="265" t="s">
        <v>301</v>
      </c>
      <c r="C48" s="273"/>
    </row>
    <row r="49" spans="1:3" s="260" customFormat="1" ht="12" customHeight="1">
      <c r="A49" s="264" t="s">
        <v>302</v>
      </c>
      <c r="B49" s="265" t="s">
        <v>303</v>
      </c>
      <c r="C49" s="273"/>
    </row>
    <row r="50" spans="1:3" s="260" customFormat="1" ht="12" customHeight="1">
      <c r="A50" s="264" t="s">
        <v>304</v>
      </c>
      <c r="B50" s="265" t="s">
        <v>305</v>
      </c>
      <c r="C50" s="273"/>
    </row>
    <row r="51" spans="1:3" s="260" customFormat="1" ht="12" customHeight="1" thickBot="1">
      <c r="A51" s="267" t="s">
        <v>306</v>
      </c>
      <c r="B51" s="268" t="s">
        <v>307</v>
      </c>
      <c r="C51" s="274"/>
    </row>
    <row r="52" spans="1:3" s="260" customFormat="1" ht="12" customHeight="1" thickBot="1">
      <c r="A52" s="257" t="s">
        <v>174</v>
      </c>
      <c r="B52" s="258" t="s">
        <v>308</v>
      </c>
      <c r="C52" s="259">
        <f>SUM(C53:C55)</f>
        <v>0</v>
      </c>
    </row>
    <row r="53" spans="1:3" s="260" customFormat="1" ht="12" customHeight="1">
      <c r="A53" s="261" t="s">
        <v>91</v>
      </c>
      <c r="B53" s="262" t="s">
        <v>309</v>
      </c>
      <c r="C53" s="263"/>
    </row>
    <row r="54" spans="1:3" s="260" customFormat="1" ht="12" customHeight="1">
      <c r="A54" s="264" t="s">
        <v>92</v>
      </c>
      <c r="B54" s="265" t="s">
        <v>310</v>
      </c>
      <c r="C54" s="266"/>
    </row>
    <row r="55" spans="1:3" s="260" customFormat="1" ht="12" customHeight="1">
      <c r="A55" s="264" t="s">
        <v>311</v>
      </c>
      <c r="B55" s="265" t="s">
        <v>312</v>
      </c>
      <c r="C55" s="266"/>
    </row>
    <row r="56" spans="1:3" s="260" customFormat="1" ht="12" customHeight="1" thickBot="1">
      <c r="A56" s="267" t="s">
        <v>313</v>
      </c>
      <c r="B56" s="268" t="s">
        <v>314</v>
      </c>
      <c r="C56" s="270"/>
    </row>
    <row r="57" spans="1:3" s="260" customFormat="1" ht="12" customHeight="1" thickBot="1">
      <c r="A57" s="257" t="s">
        <v>23</v>
      </c>
      <c r="B57" s="269" t="s">
        <v>315</v>
      </c>
      <c r="C57" s="259">
        <f>SUM(C58:C60)</f>
        <v>0</v>
      </c>
    </row>
    <row r="58" spans="1:3" s="260" customFormat="1" ht="12" customHeight="1">
      <c r="A58" s="261" t="s">
        <v>175</v>
      </c>
      <c r="B58" s="262" t="s">
        <v>316</v>
      </c>
      <c r="C58" s="273"/>
    </row>
    <row r="59" spans="1:3" s="260" customFormat="1" ht="12" customHeight="1">
      <c r="A59" s="264" t="s">
        <v>176</v>
      </c>
      <c r="B59" s="265" t="s">
        <v>317</v>
      </c>
      <c r="C59" s="273"/>
    </row>
    <row r="60" spans="1:3" s="260" customFormat="1" ht="12" customHeight="1">
      <c r="A60" s="264" t="s">
        <v>222</v>
      </c>
      <c r="B60" s="265" t="s">
        <v>318</v>
      </c>
      <c r="C60" s="273"/>
    </row>
    <row r="61" spans="1:3" s="260" customFormat="1" ht="12" customHeight="1" thickBot="1">
      <c r="A61" s="267" t="s">
        <v>319</v>
      </c>
      <c r="B61" s="268" t="s">
        <v>320</v>
      </c>
      <c r="C61" s="273"/>
    </row>
    <row r="62" spans="1:3" s="260" customFormat="1" ht="12" customHeight="1" thickBot="1">
      <c r="A62" s="257" t="s">
        <v>24</v>
      </c>
      <c r="B62" s="258" t="s">
        <v>321</v>
      </c>
      <c r="C62" s="271">
        <f>+C7+C14+C21+C28+C35+C46+C52+C57</f>
        <v>0</v>
      </c>
    </row>
    <row r="63" spans="1:3" s="260" customFormat="1" ht="12" customHeight="1" thickBot="1">
      <c r="A63" s="276" t="s">
        <v>322</v>
      </c>
      <c r="B63" s="269" t="s">
        <v>323</v>
      </c>
      <c r="C63" s="259">
        <f>SUM(C64:C66)</f>
        <v>0</v>
      </c>
    </row>
    <row r="64" spans="1:3" s="260" customFormat="1" ht="12" customHeight="1">
      <c r="A64" s="261" t="s">
        <v>324</v>
      </c>
      <c r="B64" s="262" t="s">
        <v>325</v>
      </c>
      <c r="C64" s="273"/>
    </row>
    <row r="65" spans="1:3" s="260" customFormat="1" ht="12" customHeight="1">
      <c r="A65" s="264" t="s">
        <v>326</v>
      </c>
      <c r="B65" s="265" t="s">
        <v>327</v>
      </c>
      <c r="C65" s="273"/>
    </row>
    <row r="66" spans="1:3" s="260" customFormat="1" ht="12" customHeight="1" thickBot="1">
      <c r="A66" s="267" t="s">
        <v>328</v>
      </c>
      <c r="B66" s="277" t="s">
        <v>329</v>
      </c>
      <c r="C66" s="273"/>
    </row>
    <row r="67" spans="1:3" s="260" customFormat="1" ht="12" customHeight="1" thickBot="1">
      <c r="A67" s="276" t="s">
        <v>330</v>
      </c>
      <c r="B67" s="269" t="s">
        <v>331</v>
      </c>
      <c r="C67" s="259">
        <f>SUM(C68:C71)</f>
        <v>0</v>
      </c>
    </row>
    <row r="68" spans="1:3" s="260" customFormat="1" ht="12" customHeight="1">
      <c r="A68" s="261" t="s">
        <v>144</v>
      </c>
      <c r="B68" s="262" t="s">
        <v>332</v>
      </c>
      <c r="C68" s="273"/>
    </row>
    <row r="69" spans="1:3" s="260" customFormat="1" ht="12" customHeight="1">
      <c r="A69" s="264" t="s">
        <v>145</v>
      </c>
      <c r="B69" s="265" t="s">
        <v>333</v>
      </c>
      <c r="C69" s="273"/>
    </row>
    <row r="70" spans="1:3" s="260" customFormat="1" ht="12" customHeight="1">
      <c r="A70" s="264" t="s">
        <v>334</v>
      </c>
      <c r="B70" s="265" t="s">
        <v>335</v>
      </c>
      <c r="C70" s="273"/>
    </row>
    <row r="71" spans="1:3" s="260" customFormat="1" ht="12" customHeight="1" thickBot="1">
      <c r="A71" s="267" t="s">
        <v>336</v>
      </c>
      <c r="B71" s="268" t="s">
        <v>337</v>
      </c>
      <c r="C71" s="273"/>
    </row>
    <row r="72" spans="1:3" s="260" customFormat="1" ht="12" customHeight="1" thickBot="1">
      <c r="A72" s="276" t="s">
        <v>338</v>
      </c>
      <c r="B72" s="269" t="s">
        <v>339</v>
      </c>
      <c r="C72" s="259">
        <f>SUM(C73:C74)</f>
        <v>0</v>
      </c>
    </row>
    <row r="73" spans="1:3" s="260" customFormat="1" ht="12" customHeight="1">
      <c r="A73" s="261" t="s">
        <v>340</v>
      </c>
      <c r="B73" s="262" t="s">
        <v>341</v>
      </c>
      <c r="C73" s="273"/>
    </row>
    <row r="74" spans="1:3" s="260" customFormat="1" ht="12" customHeight="1" thickBot="1">
      <c r="A74" s="267" t="s">
        <v>342</v>
      </c>
      <c r="B74" s="268" t="s">
        <v>343</v>
      </c>
      <c r="C74" s="273"/>
    </row>
    <row r="75" spans="1:3" s="260" customFormat="1" ht="12" customHeight="1" thickBot="1">
      <c r="A75" s="276" t="s">
        <v>344</v>
      </c>
      <c r="B75" s="269" t="s">
        <v>345</v>
      </c>
      <c r="C75" s="259">
        <f>SUM(C76:C79)</f>
        <v>27669443</v>
      </c>
    </row>
    <row r="76" spans="1:3" s="260" customFormat="1" ht="12" customHeight="1">
      <c r="A76" s="261" t="s">
        <v>346</v>
      </c>
      <c r="B76" s="262" t="s">
        <v>347</v>
      </c>
      <c r="C76" s="273"/>
    </row>
    <row r="77" spans="1:3" s="260" customFormat="1" ht="12" customHeight="1">
      <c r="A77" s="264" t="s">
        <v>348</v>
      </c>
      <c r="B77" s="265" t="s">
        <v>349</v>
      </c>
      <c r="C77" s="273"/>
    </row>
    <row r="78" spans="1:3" s="260" customFormat="1" ht="12" customHeight="1">
      <c r="A78" s="261" t="s">
        <v>350</v>
      </c>
      <c r="B78" s="268" t="s">
        <v>559</v>
      </c>
      <c r="C78" s="273">
        <v>27669443</v>
      </c>
    </row>
    <row r="79" spans="1:3" s="260" customFormat="1" ht="12" customHeight="1" thickBot="1">
      <c r="A79" s="267" t="s">
        <v>560</v>
      </c>
      <c r="B79" s="268" t="s">
        <v>351</v>
      </c>
      <c r="C79" s="273"/>
    </row>
    <row r="80" spans="1:3" s="260" customFormat="1" ht="12" customHeight="1" thickBot="1">
      <c r="A80" s="276" t="s">
        <v>352</v>
      </c>
      <c r="B80" s="269" t="s">
        <v>353</v>
      </c>
      <c r="C80" s="259">
        <f>SUM(C81:C84)</f>
        <v>0</v>
      </c>
    </row>
    <row r="81" spans="1:3" s="260" customFormat="1" ht="12" customHeight="1">
      <c r="A81" s="278" t="s">
        <v>354</v>
      </c>
      <c r="B81" s="262" t="s">
        <v>355</v>
      </c>
      <c r="C81" s="273"/>
    </row>
    <row r="82" spans="1:3" s="260" customFormat="1" ht="12" customHeight="1">
      <c r="A82" s="279" t="s">
        <v>356</v>
      </c>
      <c r="B82" s="265" t="s">
        <v>357</v>
      </c>
      <c r="C82" s="273"/>
    </row>
    <row r="83" spans="1:3" s="260" customFormat="1" ht="12" customHeight="1">
      <c r="A83" s="279" t="s">
        <v>358</v>
      </c>
      <c r="B83" s="265" t="s">
        <v>359</v>
      </c>
      <c r="C83" s="273"/>
    </row>
    <row r="84" spans="1:3" s="260" customFormat="1" ht="12" customHeight="1" thickBot="1">
      <c r="A84" s="280" t="s">
        <v>360</v>
      </c>
      <c r="B84" s="268" t="s">
        <v>361</v>
      </c>
      <c r="C84" s="273"/>
    </row>
    <row r="85" spans="1:3" s="260" customFormat="1" ht="13.5" customHeight="1" thickBot="1">
      <c r="A85" s="276" t="s">
        <v>362</v>
      </c>
      <c r="B85" s="269" t="s">
        <v>363</v>
      </c>
      <c r="C85" s="281"/>
    </row>
    <row r="86" spans="1:3" s="260" customFormat="1" ht="15.75" customHeight="1" thickBot="1">
      <c r="A86" s="276" t="s">
        <v>364</v>
      </c>
      <c r="B86" s="282" t="s">
        <v>365</v>
      </c>
      <c r="C86" s="271">
        <f>+C63+C67+C72+C75+C80+C85</f>
        <v>27669443</v>
      </c>
    </row>
    <row r="87" spans="1:3" s="260" customFormat="1" ht="16.5" customHeight="1" thickBot="1">
      <c r="A87" s="283" t="s">
        <v>366</v>
      </c>
      <c r="B87" s="284" t="s">
        <v>367</v>
      </c>
      <c r="C87" s="271">
        <f>+C62+C86</f>
        <v>27669443</v>
      </c>
    </row>
    <row r="88" spans="1:3" s="209" customFormat="1" ht="78.75" customHeight="1">
      <c r="A88" s="3"/>
      <c r="B88" s="4"/>
      <c r="C88" s="172"/>
    </row>
    <row r="89" spans="1:3" ht="16.5" customHeight="1">
      <c r="A89" s="568" t="s">
        <v>45</v>
      </c>
      <c r="B89" s="568"/>
      <c r="C89" s="568"/>
    </row>
    <row r="90" spans="1:3" s="210" customFormat="1" ht="16.5" customHeight="1" thickBot="1">
      <c r="A90" s="569" t="s">
        <v>147</v>
      </c>
      <c r="B90" s="569"/>
      <c r="C90" s="173" t="s">
        <v>12</v>
      </c>
    </row>
    <row r="91" spans="1:3" ht="38.1" customHeight="1" thickBot="1">
      <c r="A91" s="6" t="s">
        <v>66</v>
      </c>
      <c r="B91" s="7" t="s">
        <v>46</v>
      </c>
      <c r="C91" s="19" t="s">
        <v>553</v>
      </c>
    </row>
    <row r="92" spans="1:3" s="260" customFormat="1" ht="12" customHeight="1" thickBot="1">
      <c r="A92" s="6">
        <v>1</v>
      </c>
      <c r="B92" s="7">
        <v>2</v>
      </c>
      <c r="C92" s="19">
        <v>3</v>
      </c>
    </row>
    <row r="93" spans="1:3" s="288" customFormat="1" ht="12" customHeight="1" thickBot="1">
      <c r="A93" s="285" t="s">
        <v>16</v>
      </c>
      <c r="B93" s="286" t="s">
        <v>522</v>
      </c>
      <c r="C93" s="287">
        <f>SUM(C94:C98)</f>
        <v>27669443</v>
      </c>
    </row>
    <row r="94" spans="1:3" s="288" customFormat="1" ht="12" customHeight="1">
      <c r="A94" s="289" t="s">
        <v>93</v>
      </c>
      <c r="B94" s="290" t="s">
        <v>47</v>
      </c>
      <c r="C94" s="291">
        <v>19452451</v>
      </c>
    </row>
    <row r="95" spans="1:3" s="288" customFormat="1" ht="12" customHeight="1">
      <c r="A95" s="264" t="s">
        <v>94</v>
      </c>
      <c r="B95" s="292" t="s">
        <v>177</v>
      </c>
      <c r="C95" s="266">
        <v>4886331</v>
      </c>
    </row>
    <row r="96" spans="1:3" s="288" customFormat="1" ht="12" customHeight="1">
      <c r="A96" s="264" t="s">
        <v>95</v>
      </c>
      <c r="B96" s="292" t="s">
        <v>135</v>
      </c>
      <c r="C96" s="270">
        <v>3330661</v>
      </c>
    </row>
    <row r="97" spans="1:3" s="288" customFormat="1" ht="12" customHeight="1">
      <c r="A97" s="264" t="s">
        <v>96</v>
      </c>
      <c r="B97" s="293" t="s">
        <v>178</v>
      </c>
      <c r="C97" s="270"/>
    </row>
    <row r="98" spans="1:3" s="288" customFormat="1" ht="12" customHeight="1">
      <c r="A98" s="264" t="s">
        <v>107</v>
      </c>
      <c r="B98" s="294" t="s">
        <v>179</v>
      </c>
      <c r="C98" s="270"/>
    </row>
    <row r="99" spans="1:3" s="288" customFormat="1" ht="12" customHeight="1">
      <c r="A99" s="264" t="s">
        <v>97</v>
      </c>
      <c r="B99" s="292" t="s">
        <v>368</v>
      </c>
      <c r="C99" s="270"/>
    </row>
    <row r="100" spans="1:3" s="288" customFormat="1" ht="12" customHeight="1">
      <c r="A100" s="264" t="s">
        <v>98</v>
      </c>
      <c r="B100" s="295" t="s">
        <v>369</v>
      </c>
      <c r="C100" s="270"/>
    </row>
    <row r="101" spans="1:3" s="288" customFormat="1" ht="12" customHeight="1">
      <c r="A101" s="264" t="s">
        <v>108</v>
      </c>
      <c r="B101" s="296" t="s">
        <v>370</v>
      </c>
      <c r="C101" s="270"/>
    </row>
    <row r="102" spans="1:3" s="288" customFormat="1" ht="12" customHeight="1">
      <c r="A102" s="264" t="s">
        <v>109</v>
      </c>
      <c r="B102" s="296" t="s">
        <v>371</v>
      </c>
      <c r="C102" s="270"/>
    </row>
    <row r="103" spans="1:3" s="288" customFormat="1" ht="12" customHeight="1">
      <c r="A103" s="264" t="s">
        <v>110</v>
      </c>
      <c r="B103" s="295" t="s">
        <v>372</v>
      </c>
      <c r="C103" s="270"/>
    </row>
    <row r="104" spans="1:3" s="288" customFormat="1" ht="12" customHeight="1">
      <c r="A104" s="264" t="s">
        <v>111</v>
      </c>
      <c r="B104" s="295" t="s">
        <v>373</v>
      </c>
      <c r="C104" s="270"/>
    </row>
    <row r="105" spans="1:3" s="288" customFormat="1" ht="12" customHeight="1">
      <c r="A105" s="264" t="s">
        <v>113</v>
      </c>
      <c r="B105" s="296" t="s">
        <v>374</v>
      </c>
      <c r="C105" s="270"/>
    </row>
    <row r="106" spans="1:3" s="288" customFormat="1" ht="12" customHeight="1">
      <c r="A106" s="297" t="s">
        <v>180</v>
      </c>
      <c r="B106" s="298" t="s">
        <v>375</v>
      </c>
      <c r="C106" s="270"/>
    </row>
    <row r="107" spans="1:3" s="288" customFormat="1" ht="12" customHeight="1">
      <c r="A107" s="264" t="s">
        <v>376</v>
      </c>
      <c r="B107" s="298" t="s">
        <v>377</v>
      </c>
      <c r="C107" s="270"/>
    </row>
    <row r="108" spans="1:3" s="288" customFormat="1" ht="12" customHeight="1" thickBot="1">
      <c r="A108" s="299" t="s">
        <v>378</v>
      </c>
      <c r="B108" s="300" t="s">
        <v>379</v>
      </c>
      <c r="C108" s="301"/>
    </row>
    <row r="109" spans="1:3" s="288" customFormat="1" ht="12" customHeight="1" thickBot="1">
      <c r="A109" s="257" t="s">
        <v>17</v>
      </c>
      <c r="B109" s="302" t="s">
        <v>523</v>
      </c>
      <c r="C109" s="259">
        <f>+C110+C112+C114</f>
        <v>0</v>
      </c>
    </row>
    <row r="110" spans="1:3" s="288" customFormat="1" ht="12" customHeight="1">
      <c r="A110" s="261" t="s">
        <v>99</v>
      </c>
      <c r="B110" s="292" t="s">
        <v>221</v>
      </c>
      <c r="C110" s="263"/>
    </row>
    <row r="111" spans="1:3" s="288" customFormat="1" ht="12" customHeight="1">
      <c r="A111" s="261" t="s">
        <v>100</v>
      </c>
      <c r="B111" s="303" t="s">
        <v>380</v>
      </c>
      <c r="C111" s="263"/>
    </row>
    <row r="112" spans="1:3" s="288" customFormat="1" ht="12" customHeight="1">
      <c r="A112" s="261" t="s">
        <v>101</v>
      </c>
      <c r="B112" s="303" t="s">
        <v>181</v>
      </c>
      <c r="C112" s="266"/>
    </row>
    <row r="113" spans="1:3" s="288" customFormat="1" ht="12" customHeight="1">
      <c r="A113" s="261" t="s">
        <v>102</v>
      </c>
      <c r="B113" s="303" t="s">
        <v>381</v>
      </c>
      <c r="C113" s="304"/>
    </row>
    <row r="114" spans="1:3" s="288" customFormat="1" ht="12" customHeight="1">
      <c r="A114" s="261" t="s">
        <v>103</v>
      </c>
      <c r="B114" s="305" t="s">
        <v>223</v>
      </c>
      <c r="C114" s="304"/>
    </row>
    <row r="115" spans="1:3" s="288" customFormat="1" ht="12" customHeight="1">
      <c r="A115" s="261" t="s">
        <v>112</v>
      </c>
      <c r="B115" s="306" t="s">
        <v>382</v>
      </c>
      <c r="C115" s="304"/>
    </row>
    <row r="116" spans="1:3" s="288" customFormat="1" ht="12" customHeight="1">
      <c r="A116" s="261" t="s">
        <v>114</v>
      </c>
      <c r="B116" s="307" t="s">
        <v>383</v>
      </c>
      <c r="C116" s="304"/>
    </row>
    <row r="117" spans="1:3" s="288" customFormat="1" ht="12">
      <c r="A117" s="261" t="s">
        <v>182</v>
      </c>
      <c r="B117" s="296" t="s">
        <v>371</v>
      </c>
      <c r="C117" s="304"/>
    </row>
    <row r="118" spans="1:3" s="288" customFormat="1" ht="12" customHeight="1">
      <c r="A118" s="261" t="s">
        <v>183</v>
      </c>
      <c r="B118" s="296" t="s">
        <v>384</v>
      </c>
      <c r="C118" s="304"/>
    </row>
    <row r="119" spans="1:3" s="288" customFormat="1" ht="12" customHeight="1">
      <c r="A119" s="261" t="s">
        <v>184</v>
      </c>
      <c r="B119" s="296" t="s">
        <v>385</v>
      </c>
      <c r="C119" s="304"/>
    </row>
    <row r="120" spans="1:3" s="288" customFormat="1" ht="12" customHeight="1">
      <c r="A120" s="261" t="s">
        <v>386</v>
      </c>
      <c r="B120" s="296" t="s">
        <v>374</v>
      </c>
      <c r="C120" s="304"/>
    </row>
    <row r="121" spans="1:3" s="288" customFormat="1" ht="12" customHeight="1">
      <c r="A121" s="261" t="s">
        <v>387</v>
      </c>
      <c r="B121" s="296" t="s">
        <v>388</v>
      </c>
      <c r="C121" s="304"/>
    </row>
    <row r="122" spans="1:3" s="288" customFormat="1" ht="12.75" thickBot="1">
      <c r="A122" s="297" t="s">
        <v>389</v>
      </c>
      <c r="B122" s="296" t="s">
        <v>390</v>
      </c>
      <c r="C122" s="308"/>
    </row>
    <row r="123" spans="1:3" s="288" customFormat="1" ht="12" customHeight="1" thickBot="1">
      <c r="A123" s="257" t="s">
        <v>18</v>
      </c>
      <c r="B123" s="309" t="s">
        <v>391</v>
      </c>
      <c r="C123" s="259">
        <f>+C124+C125</f>
        <v>0</v>
      </c>
    </row>
    <row r="124" spans="1:3" s="288" customFormat="1" ht="12" customHeight="1">
      <c r="A124" s="261" t="s">
        <v>82</v>
      </c>
      <c r="B124" s="310" t="s">
        <v>57</v>
      </c>
      <c r="C124" s="263"/>
    </row>
    <row r="125" spans="1:3" s="288" customFormat="1" ht="12" customHeight="1" thickBot="1">
      <c r="A125" s="267" t="s">
        <v>83</v>
      </c>
      <c r="B125" s="303" t="s">
        <v>58</v>
      </c>
      <c r="C125" s="270"/>
    </row>
    <row r="126" spans="1:3" s="288" customFormat="1" ht="12" customHeight="1" thickBot="1">
      <c r="A126" s="257" t="s">
        <v>19</v>
      </c>
      <c r="B126" s="309" t="s">
        <v>392</v>
      </c>
      <c r="C126" s="259">
        <f>+C93+C109+C123</f>
        <v>27669443</v>
      </c>
    </row>
    <row r="127" spans="1:3" s="288" customFormat="1" ht="12" customHeight="1" thickBot="1">
      <c r="A127" s="257" t="s">
        <v>20</v>
      </c>
      <c r="B127" s="309" t="s">
        <v>393</v>
      </c>
      <c r="C127" s="259">
        <f>+C128+C129+C130</f>
        <v>0</v>
      </c>
    </row>
    <row r="128" spans="1:3" s="288" customFormat="1" ht="12" customHeight="1">
      <c r="A128" s="261" t="s">
        <v>86</v>
      </c>
      <c r="B128" s="310" t="s">
        <v>394</v>
      </c>
      <c r="C128" s="304"/>
    </row>
    <row r="129" spans="1:3" s="288" customFormat="1" ht="12" customHeight="1">
      <c r="A129" s="261" t="s">
        <v>87</v>
      </c>
      <c r="B129" s="310" t="s">
        <v>395</v>
      </c>
      <c r="C129" s="304"/>
    </row>
    <row r="130" spans="1:3" s="288" customFormat="1" ht="12" customHeight="1" thickBot="1">
      <c r="A130" s="297" t="s">
        <v>88</v>
      </c>
      <c r="B130" s="311" t="s">
        <v>396</v>
      </c>
      <c r="C130" s="304"/>
    </row>
    <row r="131" spans="1:3" s="288" customFormat="1" ht="12" customHeight="1" thickBot="1">
      <c r="A131" s="257" t="s">
        <v>21</v>
      </c>
      <c r="B131" s="309" t="s">
        <v>397</v>
      </c>
      <c r="C131" s="259">
        <f>+C132+C133+C134+C135</f>
        <v>0</v>
      </c>
    </row>
    <row r="132" spans="1:3" s="288" customFormat="1" ht="12" customHeight="1">
      <c r="A132" s="261" t="s">
        <v>89</v>
      </c>
      <c r="B132" s="310" t="s">
        <v>398</v>
      </c>
      <c r="C132" s="304"/>
    </row>
    <row r="133" spans="1:3" s="288" customFormat="1" ht="12" customHeight="1">
      <c r="A133" s="261" t="s">
        <v>90</v>
      </c>
      <c r="B133" s="310" t="s">
        <v>399</v>
      </c>
      <c r="C133" s="304"/>
    </row>
    <row r="134" spans="1:3" s="288" customFormat="1" ht="12" customHeight="1">
      <c r="A134" s="261" t="s">
        <v>302</v>
      </c>
      <c r="B134" s="310" t="s">
        <v>400</v>
      </c>
      <c r="C134" s="304"/>
    </row>
    <row r="135" spans="1:3" s="288" customFormat="1" ht="12" customHeight="1" thickBot="1">
      <c r="A135" s="297" t="s">
        <v>304</v>
      </c>
      <c r="B135" s="311" t="s">
        <v>401</v>
      </c>
      <c r="C135" s="304"/>
    </row>
    <row r="136" spans="1:3" s="288" customFormat="1" ht="12" customHeight="1" thickBot="1">
      <c r="A136" s="257" t="s">
        <v>22</v>
      </c>
      <c r="B136" s="309" t="s">
        <v>402</v>
      </c>
      <c r="C136" s="271">
        <f>+C137+C138+C139+C140</f>
        <v>0</v>
      </c>
    </row>
    <row r="137" spans="1:3" s="288" customFormat="1" ht="12" customHeight="1">
      <c r="A137" s="261" t="s">
        <v>91</v>
      </c>
      <c r="B137" s="310" t="s">
        <v>403</v>
      </c>
      <c r="C137" s="304"/>
    </row>
    <row r="138" spans="1:3" s="288" customFormat="1" ht="12" customHeight="1">
      <c r="A138" s="261" t="s">
        <v>92</v>
      </c>
      <c r="B138" s="310" t="s">
        <v>404</v>
      </c>
      <c r="C138" s="304"/>
    </row>
    <row r="139" spans="1:3" s="288" customFormat="1" ht="12" customHeight="1">
      <c r="A139" s="261" t="s">
        <v>311</v>
      </c>
      <c r="B139" s="310" t="s">
        <v>405</v>
      </c>
      <c r="C139" s="304"/>
    </row>
    <row r="140" spans="1:3" s="288" customFormat="1" ht="12" customHeight="1" thickBot="1">
      <c r="A140" s="297" t="s">
        <v>313</v>
      </c>
      <c r="B140" s="311" t="s">
        <v>406</v>
      </c>
      <c r="C140" s="304"/>
    </row>
    <row r="141" spans="1:3" s="288" customFormat="1" ht="12" customHeight="1" thickBot="1">
      <c r="A141" s="257" t="s">
        <v>23</v>
      </c>
      <c r="B141" s="309" t="s">
        <v>407</v>
      </c>
      <c r="C141" s="312">
        <f>+C142+C143+C144+C145</f>
        <v>0</v>
      </c>
    </row>
    <row r="142" spans="1:3" s="288" customFormat="1" ht="12" customHeight="1">
      <c r="A142" s="261" t="s">
        <v>175</v>
      </c>
      <c r="B142" s="310" t="s">
        <v>408</v>
      </c>
      <c r="C142" s="304"/>
    </row>
    <row r="143" spans="1:3" s="288" customFormat="1" ht="12" customHeight="1">
      <c r="A143" s="261" t="s">
        <v>176</v>
      </c>
      <c r="B143" s="310" t="s">
        <v>409</v>
      </c>
      <c r="C143" s="304"/>
    </row>
    <row r="144" spans="1:3" s="288" customFormat="1" ht="12" customHeight="1">
      <c r="A144" s="261" t="s">
        <v>222</v>
      </c>
      <c r="B144" s="310" t="s">
        <v>410</v>
      </c>
      <c r="C144" s="304"/>
    </row>
    <row r="145" spans="1:9" s="288" customFormat="1" ht="12" customHeight="1" thickBot="1">
      <c r="A145" s="261" t="s">
        <v>319</v>
      </c>
      <c r="B145" s="310" t="s">
        <v>411</v>
      </c>
      <c r="C145" s="304"/>
    </row>
    <row r="146" spans="1:9" s="288" customFormat="1" ht="15" customHeight="1" thickBot="1">
      <c r="A146" s="257" t="s">
        <v>24</v>
      </c>
      <c r="B146" s="309" t="s">
        <v>412</v>
      </c>
      <c r="C146" s="211">
        <f>+C127+C131+C136+C141</f>
        <v>0</v>
      </c>
      <c r="F146" s="313"/>
      <c r="G146" s="314"/>
      <c r="H146" s="314"/>
      <c r="I146" s="314"/>
    </row>
    <row r="147" spans="1:9" s="260" customFormat="1" ht="12.95" customHeight="1" thickBot="1">
      <c r="A147" s="315" t="s">
        <v>25</v>
      </c>
      <c r="B147" s="189" t="s">
        <v>413</v>
      </c>
      <c r="C147" s="211">
        <f>+C126+C146</f>
        <v>27669443</v>
      </c>
    </row>
    <row r="148" spans="1:9" ht="7.5" customHeight="1"/>
    <row r="149" spans="1:9">
      <c r="A149" s="571" t="s">
        <v>414</v>
      </c>
      <c r="B149" s="571"/>
      <c r="C149" s="571"/>
    </row>
    <row r="150" spans="1:9" ht="15" customHeight="1" thickBot="1">
      <c r="A150" s="565" t="s">
        <v>148</v>
      </c>
      <c r="B150" s="565"/>
      <c r="C150" s="173" t="s">
        <v>12</v>
      </c>
    </row>
    <row r="151" spans="1:9" ht="13.5" customHeight="1" thickBot="1">
      <c r="A151" s="5">
        <v>1</v>
      </c>
      <c r="B151" s="9" t="s">
        <v>415</v>
      </c>
      <c r="C151" s="171">
        <f>+C62-C126</f>
        <v>-27669443</v>
      </c>
      <c r="D151" s="212"/>
    </row>
    <row r="152" spans="1:9" ht="27.75" customHeight="1" thickBot="1">
      <c r="A152" s="5" t="s">
        <v>17</v>
      </c>
      <c r="B152" s="9" t="s">
        <v>416</v>
      </c>
      <c r="C152" s="171">
        <f>+C86-C146</f>
        <v>27669443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8">
    <mergeCell ref="A149:C149"/>
    <mergeCell ref="A150:B150"/>
    <mergeCell ref="A1:C1"/>
    <mergeCell ref="A2:F2"/>
    <mergeCell ref="A3:C3"/>
    <mergeCell ref="A4:B4"/>
    <mergeCell ref="A89:C89"/>
    <mergeCell ref="A90:B90"/>
  </mergeCells>
  <phoneticPr fontId="29" type="noConversion"/>
  <pageMargins left="0.75" right="0.75" top="0.66" bottom="1" header="0.5" footer="0.5"/>
  <pageSetup paperSize="9" scale="64" fitToWidth="3" fitToHeight="2" orientation="portrait" horizontalDpi="300" verticalDpi="300" r:id="rId1"/>
  <headerFooter alignWithMargins="0"/>
  <rowBreaks count="1" manualBreakCount="1"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Normal="100" workbookViewId="0">
      <selection activeCell="F1" sqref="F1:F31"/>
    </sheetView>
  </sheetViews>
  <sheetFormatPr defaultRowHeight="12.75"/>
  <cols>
    <col min="1" max="1" width="6.83203125" style="33" customWidth="1"/>
    <col min="2" max="2" width="55.1640625" style="123" customWidth="1"/>
    <col min="3" max="3" width="16.33203125" style="33" customWidth="1"/>
    <col min="4" max="4" width="55.1640625" style="33" customWidth="1"/>
    <col min="5" max="5" width="16.33203125" style="33" customWidth="1"/>
    <col min="6" max="6" width="4.83203125" style="33" customWidth="1"/>
    <col min="7" max="16384" width="9.33203125" style="33"/>
  </cols>
  <sheetData>
    <row r="1" spans="1:6" ht="39.75" customHeight="1">
      <c r="B1" s="174" t="s">
        <v>151</v>
      </c>
      <c r="C1" s="175"/>
      <c r="D1" s="175"/>
      <c r="E1" s="175"/>
      <c r="F1" s="575" t="s">
        <v>593</v>
      </c>
    </row>
    <row r="2" spans="1:6" ht="14.25" thickBot="1">
      <c r="E2" s="173" t="s">
        <v>12</v>
      </c>
      <c r="F2" s="575"/>
    </row>
    <row r="3" spans="1:6" ht="18" customHeight="1" thickBot="1">
      <c r="A3" s="576" t="s">
        <v>66</v>
      </c>
      <c r="B3" s="176" t="s">
        <v>54</v>
      </c>
      <c r="C3" s="177"/>
      <c r="D3" s="176" t="s">
        <v>56</v>
      </c>
      <c r="E3" s="213"/>
      <c r="F3" s="575"/>
    </row>
    <row r="4" spans="1:6" s="178" customFormat="1" ht="35.25" customHeight="1" thickBot="1">
      <c r="A4" s="577"/>
      <c r="B4" s="124" t="s">
        <v>59</v>
      </c>
      <c r="C4" s="125" t="s">
        <v>553</v>
      </c>
      <c r="D4" s="124" t="s">
        <v>59</v>
      </c>
      <c r="E4" s="29" t="s">
        <v>553</v>
      </c>
      <c r="F4" s="575"/>
    </row>
    <row r="5" spans="1:6" s="183" customFormat="1" ht="12" customHeight="1" thickBot="1">
      <c r="A5" s="179">
        <v>1</v>
      </c>
      <c r="B5" s="180">
        <v>2</v>
      </c>
      <c r="C5" s="181" t="s">
        <v>18</v>
      </c>
      <c r="D5" s="180" t="s">
        <v>19</v>
      </c>
      <c r="E5" s="182" t="s">
        <v>20</v>
      </c>
      <c r="F5" s="575"/>
    </row>
    <row r="6" spans="1:6" s="324" customFormat="1" ht="12.95" customHeight="1">
      <c r="A6" s="320" t="s">
        <v>16</v>
      </c>
      <c r="B6" s="321" t="s">
        <v>417</v>
      </c>
      <c r="C6" s="322">
        <v>71790969</v>
      </c>
      <c r="D6" s="321" t="s">
        <v>60</v>
      </c>
      <c r="E6" s="323">
        <v>68062291</v>
      </c>
      <c r="F6" s="575"/>
    </row>
    <row r="7" spans="1:6" s="324" customFormat="1" ht="12.95" customHeight="1">
      <c r="A7" s="325" t="s">
        <v>17</v>
      </c>
      <c r="B7" s="326" t="s">
        <v>418</v>
      </c>
      <c r="C7" s="327">
        <v>56311769</v>
      </c>
      <c r="D7" s="326" t="s">
        <v>177</v>
      </c>
      <c r="E7" s="328">
        <v>13424207</v>
      </c>
      <c r="F7" s="575"/>
    </row>
    <row r="8" spans="1:6" s="324" customFormat="1" ht="12.95" customHeight="1">
      <c r="A8" s="325" t="s">
        <v>18</v>
      </c>
      <c r="B8" s="326" t="s">
        <v>419</v>
      </c>
      <c r="C8" s="327"/>
      <c r="D8" s="326" t="s">
        <v>226</v>
      </c>
      <c r="E8" s="328">
        <v>49355052</v>
      </c>
      <c r="F8" s="575"/>
    </row>
    <row r="9" spans="1:6" s="324" customFormat="1" ht="12.95" customHeight="1">
      <c r="A9" s="325" t="s">
        <v>19</v>
      </c>
      <c r="B9" s="326" t="s">
        <v>168</v>
      </c>
      <c r="C9" s="327">
        <v>23597000</v>
      </c>
      <c r="D9" s="326" t="s">
        <v>178</v>
      </c>
      <c r="E9" s="328">
        <v>7320085</v>
      </c>
      <c r="F9" s="575"/>
    </row>
    <row r="10" spans="1:6" s="324" customFormat="1" ht="12.95" customHeight="1">
      <c r="A10" s="325" t="s">
        <v>20</v>
      </c>
      <c r="B10" s="329" t="s">
        <v>420</v>
      </c>
      <c r="C10" s="327">
        <v>240000</v>
      </c>
      <c r="D10" s="326" t="s">
        <v>179</v>
      </c>
      <c r="E10" s="328">
        <v>11594936</v>
      </c>
      <c r="F10" s="575"/>
    </row>
    <row r="11" spans="1:6" s="324" customFormat="1" ht="12.95" customHeight="1">
      <c r="A11" s="325" t="s">
        <v>21</v>
      </c>
      <c r="B11" s="326" t="s">
        <v>421</v>
      </c>
      <c r="C11" s="330"/>
      <c r="D11" s="326" t="s">
        <v>48</v>
      </c>
      <c r="E11" s="328"/>
      <c r="F11" s="575"/>
    </row>
    <row r="12" spans="1:6" s="324" customFormat="1" ht="12.95" customHeight="1">
      <c r="A12" s="325" t="s">
        <v>22</v>
      </c>
      <c r="B12" s="326" t="s">
        <v>298</v>
      </c>
      <c r="C12" s="327">
        <v>23486767</v>
      </c>
      <c r="D12" s="331"/>
      <c r="E12" s="328"/>
      <c r="F12" s="575"/>
    </row>
    <row r="13" spans="1:6" s="324" customFormat="1" ht="12.95" customHeight="1">
      <c r="A13" s="325" t="s">
        <v>23</v>
      </c>
      <c r="B13" s="331"/>
      <c r="C13" s="327"/>
      <c r="D13" s="331"/>
      <c r="E13" s="328"/>
      <c r="F13" s="575"/>
    </row>
    <row r="14" spans="1:6" s="324" customFormat="1" ht="12.95" customHeight="1">
      <c r="A14" s="325" t="s">
        <v>24</v>
      </c>
      <c r="B14" s="332"/>
      <c r="C14" s="330"/>
      <c r="D14" s="331"/>
      <c r="E14" s="328"/>
      <c r="F14" s="575"/>
    </row>
    <row r="15" spans="1:6" s="324" customFormat="1" ht="12.95" customHeight="1">
      <c r="A15" s="325" t="s">
        <v>25</v>
      </c>
      <c r="B15" s="331"/>
      <c r="C15" s="327"/>
      <c r="D15" s="331"/>
      <c r="E15" s="328"/>
      <c r="F15" s="575"/>
    </row>
    <row r="16" spans="1:6" s="324" customFormat="1" ht="12.95" customHeight="1">
      <c r="A16" s="325" t="s">
        <v>26</v>
      </c>
      <c r="B16" s="331"/>
      <c r="C16" s="327"/>
      <c r="D16" s="331"/>
      <c r="E16" s="328"/>
      <c r="F16" s="575"/>
    </row>
    <row r="17" spans="1:6" s="324" customFormat="1" ht="12.95" customHeight="1" thickBot="1">
      <c r="A17" s="325" t="s">
        <v>27</v>
      </c>
      <c r="B17" s="333"/>
      <c r="C17" s="334"/>
      <c r="D17" s="331"/>
      <c r="E17" s="335"/>
      <c r="F17" s="575"/>
    </row>
    <row r="18" spans="1:6" s="324" customFormat="1" ht="32.25" customHeight="1" thickBot="1">
      <c r="A18" s="336" t="s">
        <v>28</v>
      </c>
      <c r="B18" s="337" t="s">
        <v>422</v>
      </c>
      <c r="C18" s="338">
        <f>+C6+C7+C9+C10+C12+C13+C14+C15+C16+C17</f>
        <v>175426505</v>
      </c>
      <c r="D18" s="337" t="s">
        <v>423</v>
      </c>
      <c r="E18" s="339">
        <f>SUM(E6:E17)</f>
        <v>149756571</v>
      </c>
      <c r="F18" s="575"/>
    </row>
    <row r="19" spans="1:6" s="324" customFormat="1" ht="12.95" customHeight="1">
      <c r="A19" s="340" t="s">
        <v>29</v>
      </c>
      <c r="B19" s="341" t="s">
        <v>424</v>
      </c>
      <c r="C19" s="342">
        <f>+C20+C21+C22+C23</f>
        <v>11504645</v>
      </c>
      <c r="D19" s="326" t="s">
        <v>185</v>
      </c>
      <c r="E19" s="343"/>
      <c r="F19" s="575"/>
    </row>
    <row r="20" spans="1:6" s="324" customFormat="1" ht="12.95" customHeight="1">
      <c r="A20" s="325" t="s">
        <v>30</v>
      </c>
      <c r="B20" s="326" t="s">
        <v>219</v>
      </c>
      <c r="C20" s="327">
        <v>11504645</v>
      </c>
      <c r="D20" s="326" t="s">
        <v>425</v>
      </c>
      <c r="E20" s="328"/>
      <c r="F20" s="575"/>
    </row>
    <row r="21" spans="1:6" s="324" customFormat="1" ht="12.95" customHeight="1">
      <c r="A21" s="325" t="s">
        <v>31</v>
      </c>
      <c r="B21" s="326" t="s">
        <v>220</v>
      </c>
      <c r="C21" s="327"/>
      <c r="D21" s="326" t="s">
        <v>149</v>
      </c>
      <c r="E21" s="328"/>
      <c r="F21" s="575"/>
    </row>
    <row r="22" spans="1:6" s="324" customFormat="1" ht="12.95" customHeight="1">
      <c r="A22" s="325" t="s">
        <v>32</v>
      </c>
      <c r="B22" s="326" t="s">
        <v>224</v>
      </c>
      <c r="C22" s="327"/>
      <c r="D22" s="326" t="s">
        <v>150</v>
      </c>
      <c r="E22" s="328"/>
      <c r="F22" s="575"/>
    </row>
    <row r="23" spans="1:6" s="324" customFormat="1" ht="12.95" customHeight="1">
      <c r="A23" s="325" t="s">
        <v>33</v>
      </c>
      <c r="B23" s="326" t="s">
        <v>225</v>
      </c>
      <c r="C23" s="327"/>
      <c r="D23" s="341" t="s">
        <v>227</v>
      </c>
      <c r="E23" s="328"/>
      <c r="F23" s="575"/>
    </row>
    <row r="24" spans="1:6" s="324" customFormat="1" ht="12.95" customHeight="1">
      <c r="A24" s="325" t="s">
        <v>34</v>
      </c>
      <c r="B24" s="326" t="s">
        <v>426</v>
      </c>
      <c r="C24" s="344">
        <f>+C25+C26</f>
        <v>0</v>
      </c>
      <c r="D24" s="326" t="s">
        <v>186</v>
      </c>
      <c r="E24" s="328"/>
      <c r="F24" s="575"/>
    </row>
    <row r="25" spans="1:6" s="324" customFormat="1" ht="12.95" customHeight="1">
      <c r="A25" s="340" t="s">
        <v>35</v>
      </c>
      <c r="B25" s="341" t="s">
        <v>427</v>
      </c>
      <c r="C25" s="345"/>
      <c r="D25" s="321" t="s">
        <v>187</v>
      </c>
      <c r="E25" s="343"/>
      <c r="F25" s="575"/>
    </row>
    <row r="26" spans="1:6" s="324" customFormat="1" ht="12.95" customHeight="1">
      <c r="A26" s="325" t="s">
        <v>36</v>
      </c>
      <c r="B26" s="326" t="s">
        <v>428</v>
      </c>
      <c r="C26" s="327"/>
      <c r="D26" s="331" t="s">
        <v>559</v>
      </c>
      <c r="E26" s="328">
        <v>27669443</v>
      </c>
      <c r="F26" s="575"/>
    </row>
    <row r="27" spans="1:6" s="324" customFormat="1" ht="12.95" customHeight="1" thickBot="1">
      <c r="A27" s="340" t="s">
        <v>37</v>
      </c>
      <c r="B27" s="341"/>
      <c r="C27" s="345"/>
      <c r="D27" s="346" t="s">
        <v>404</v>
      </c>
      <c r="E27" s="343">
        <v>2193512</v>
      </c>
      <c r="F27" s="575"/>
    </row>
    <row r="28" spans="1:6" s="324" customFormat="1" ht="29.25" customHeight="1" thickBot="1">
      <c r="A28" s="336" t="s">
        <v>37</v>
      </c>
      <c r="B28" s="337" t="s">
        <v>429</v>
      </c>
      <c r="C28" s="338">
        <f>+C19+C24</f>
        <v>11504645</v>
      </c>
      <c r="D28" s="337" t="s">
        <v>430</v>
      </c>
      <c r="E28" s="339">
        <f>SUM(E19:E27)</f>
        <v>29862955</v>
      </c>
      <c r="F28" s="575"/>
    </row>
    <row r="29" spans="1:6" ht="13.5" thickBot="1">
      <c r="A29" s="184" t="s">
        <v>38</v>
      </c>
      <c r="B29" s="185" t="s">
        <v>431</v>
      </c>
      <c r="C29" s="186">
        <f>+C18+C28</f>
        <v>186931150</v>
      </c>
      <c r="D29" s="185" t="s">
        <v>432</v>
      </c>
      <c r="E29" s="186">
        <f>+E18+E28</f>
        <v>179619526</v>
      </c>
      <c r="F29" s="575"/>
    </row>
    <row r="30" spans="1:6" ht="13.5" thickBot="1">
      <c r="A30" s="184" t="s">
        <v>39</v>
      </c>
      <c r="B30" s="185" t="s">
        <v>163</v>
      </c>
      <c r="C30" s="186" t="str">
        <f>IF(C18-E18&lt;0,E18-C18,"-")</f>
        <v>-</v>
      </c>
      <c r="D30" s="185" t="s">
        <v>164</v>
      </c>
      <c r="E30" s="186">
        <f>IF(C18-E18&gt;0,C18-E18,"-")</f>
        <v>25669934</v>
      </c>
      <c r="F30" s="575"/>
    </row>
    <row r="31" spans="1:6" ht="13.5" thickBot="1">
      <c r="A31" s="184" t="s">
        <v>40</v>
      </c>
      <c r="B31" s="185" t="s">
        <v>228</v>
      </c>
      <c r="C31" s="186" t="str">
        <f>IF(C18+C19-E29&lt;0,E29-(C18+C19),"-")</f>
        <v>-</v>
      </c>
      <c r="D31" s="185" t="s">
        <v>229</v>
      </c>
      <c r="E31" s="186">
        <f>IF(C18+C19-E29&gt;0,C18+C19-E29,"-")</f>
        <v>7311624</v>
      </c>
      <c r="F31" s="575"/>
    </row>
    <row r="32" spans="1:6" ht="18.75">
      <c r="B32" s="578"/>
      <c r="C32" s="578"/>
      <c r="D32" s="578"/>
    </row>
  </sheetData>
  <sheetProtection password="F16B" sheet="1" formatCells="0" formatColumns="0" formatRows="0" insertColumns="0" insertRows="0" insertHyperlinks="0" deleteColumns="0" deleteRows="0" sort="0" autoFilter="0" pivotTables="0"/>
  <mergeCells count="3">
    <mergeCell ref="F1:F31"/>
    <mergeCell ref="A3:A4"/>
    <mergeCell ref="B32:D32"/>
  </mergeCells>
  <phoneticPr fontId="29" type="noConversion"/>
  <pageMargins left="0.75" right="0.75" top="1" bottom="1" header="0.5" footer="0.5"/>
  <pageSetup paperSize="9"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Normal="100" workbookViewId="0">
      <selection activeCell="F1" sqref="F1:F33"/>
    </sheetView>
  </sheetViews>
  <sheetFormatPr defaultRowHeight="12.75"/>
  <cols>
    <col min="1" max="1" width="6.83203125" style="33" customWidth="1"/>
    <col min="2" max="2" width="55.1640625" style="123" customWidth="1"/>
    <col min="3" max="3" width="16.33203125" style="33" customWidth="1"/>
    <col min="4" max="4" width="55.1640625" style="33" customWidth="1"/>
    <col min="5" max="5" width="16.5" style="33" customWidth="1"/>
    <col min="6" max="6" width="4.83203125" style="33" customWidth="1"/>
    <col min="7" max="16384" width="9.33203125" style="33"/>
  </cols>
  <sheetData>
    <row r="1" spans="1:6" ht="32.25" customHeight="1">
      <c r="B1" s="174" t="s">
        <v>152</v>
      </c>
      <c r="C1" s="175"/>
      <c r="D1" s="175"/>
      <c r="E1" s="175"/>
      <c r="F1" s="575" t="s">
        <v>594</v>
      </c>
    </row>
    <row r="2" spans="1:6" ht="14.25" thickBot="1">
      <c r="E2" s="173" t="s">
        <v>12</v>
      </c>
      <c r="F2" s="575"/>
    </row>
    <row r="3" spans="1:6" ht="13.5" thickBot="1">
      <c r="A3" s="579" t="s">
        <v>66</v>
      </c>
      <c r="B3" s="176" t="s">
        <v>54</v>
      </c>
      <c r="C3" s="177"/>
      <c r="D3" s="176" t="s">
        <v>56</v>
      </c>
      <c r="E3" s="213"/>
      <c r="F3" s="575"/>
    </row>
    <row r="4" spans="1:6" s="178" customFormat="1" ht="24.75" thickBot="1">
      <c r="A4" s="580"/>
      <c r="B4" s="124" t="s">
        <v>59</v>
      </c>
      <c r="C4" s="125" t="s">
        <v>553</v>
      </c>
      <c r="D4" s="124" t="s">
        <v>59</v>
      </c>
      <c r="E4" s="125" t="s">
        <v>553</v>
      </c>
      <c r="F4" s="575"/>
    </row>
    <row r="5" spans="1:6" s="178" customFormat="1" ht="13.5" thickBot="1">
      <c r="A5" s="179">
        <v>1</v>
      </c>
      <c r="B5" s="180">
        <v>2</v>
      </c>
      <c r="C5" s="181">
        <v>3</v>
      </c>
      <c r="D5" s="180">
        <v>4</v>
      </c>
      <c r="E5" s="182">
        <v>5</v>
      </c>
      <c r="F5" s="575"/>
    </row>
    <row r="6" spans="1:6" s="324" customFormat="1" ht="12.95" customHeight="1">
      <c r="A6" s="320" t="s">
        <v>16</v>
      </c>
      <c r="B6" s="321" t="s">
        <v>433</v>
      </c>
      <c r="C6" s="322"/>
      <c r="D6" s="321" t="s">
        <v>221</v>
      </c>
      <c r="E6" s="323">
        <v>5431770</v>
      </c>
      <c r="F6" s="575"/>
    </row>
    <row r="7" spans="1:6" s="324" customFormat="1" ht="15">
      <c r="A7" s="325" t="s">
        <v>17</v>
      </c>
      <c r="B7" s="326" t="s">
        <v>434</v>
      </c>
      <c r="C7" s="327"/>
      <c r="D7" s="326" t="s">
        <v>435</v>
      </c>
      <c r="E7" s="328"/>
      <c r="F7" s="575"/>
    </row>
    <row r="8" spans="1:6" s="324" customFormat="1" ht="12.95" customHeight="1">
      <c r="A8" s="325" t="s">
        <v>18</v>
      </c>
      <c r="B8" s="326" t="s">
        <v>7</v>
      </c>
      <c r="C8" s="327"/>
      <c r="D8" s="326" t="s">
        <v>181</v>
      </c>
      <c r="E8" s="328">
        <v>1879854</v>
      </c>
      <c r="F8" s="575"/>
    </row>
    <row r="9" spans="1:6" s="324" customFormat="1" ht="12.95" customHeight="1">
      <c r="A9" s="325" t="s">
        <v>19</v>
      </c>
      <c r="B9" s="326" t="s">
        <v>436</v>
      </c>
      <c r="C9" s="327"/>
      <c r="D9" s="326" t="s">
        <v>437</v>
      </c>
      <c r="E9" s="328"/>
      <c r="F9" s="575"/>
    </row>
    <row r="10" spans="1:6" s="324" customFormat="1" ht="12.75" customHeight="1">
      <c r="A10" s="325" t="s">
        <v>20</v>
      </c>
      <c r="B10" s="326" t="s">
        <v>438</v>
      </c>
      <c r="C10" s="327"/>
      <c r="D10" s="326" t="s">
        <v>223</v>
      </c>
      <c r="E10" s="328"/>
      <c r="F10" s="575"/>
    </row>
    <row r="11" spans="1:6" s="324" customFormat="1" ht="12.95" customHeight="1">
      <c r="A11" s="325" t="s">
        <v>21</v>
      </c>
      <c r="B11" s="326" t="s">
        <v>439</v>
      </c>
      <c r="C11" s="330"/>
      <c r="D11" s="331"/>
      <c r="E11" s="328"/>
      <c r="F11" s="575"/>
    </row>
    <row r="12" spans="1:6" s="324" customFormat="1" ht="12.95" customHeight="1">
      <c r="A12" s="325" t="s">
        <v>22</v>
      </c>
      <c r="B12" s="331"/>
      <c r="C12" s="327"/>
      <c r="D12" s="331"/>
      <c r="E12" s="328"/>
      <c r="F12" s="575"/>
    </row>
    <row r="13" spans="1:6" s="324" customFormat="1" ht="12.95" customHeight="1">
      <c r="A13" s="325" t="s">
        <v>23</v>
      </c>
      <c r="B13" s="331"/>
      <c r="C13" s="327"/>
      <c r="D13" s="331"/>
      <c r="E13" s="328"/>
      <c r="F13" s="575"/>
    </row>
    <row r="14" spans="1:6" s="324" customFormat="1" ht="12.95" customHeight="1">
      <c r="A14" s="325" t="s">
        <v>24</v>
      </c>
      <c r="B14" s="331"/>
      <c r="C14" s="330"/>
      <c r="D14" s="331"/>
      <c r="E14" s="328"/>
      <c r="F14" s="575"/>
    </row>
    <row r="15" spans="1:6" s="324" customFormat="1" ht="15">
      <c r="A15" s="325" t="s">
        <v>25</v>
      </c>
      <c r="B15" s="331"/>
      <c r="C15" s="330"/>
      <c r="D15" s="331"/>
      <c r="E15" s="328"/>
      <c r="F15" s="575"/>
    </row>
    <row r="16" spans="1:6" s="324" customFormat="1" ht="12.95" customHeight="1" thickBot="1">
      <c r="A16" s="340" t="s">
        <v>26</v>
      </c>
      <c r="B16" s="346"/>
      <c r="C16" s="347"/>
      <c r="D16" s="341" t="s">
        <v>48</v>
      </c>
      <c r="E16" s="343"/>
      <c r="F16" s="575"/>
    </row>
    <row r="17" spans="1:6" s="324" customFormat="1" ht="30.75" customHeight="1" thickBot="1">
      <c r="A17" s="336" t="s">
        <v>27</v>
      </c>
      <c r="B17" s="337" t="s">
        <v>440</v>
      </c>
      <c r="C17" s="338">
        <f>+C6+C8+C9+C11+C12+C13+C14+C15+C16</f>
        <v>0</v>
      </c>
      <c r="D17" s="337" t="s">
        <v>441</v>
      </c>
      <c r="E17" s="339">
        <f>+E6+E8+E10+E11+E12+E13+E14+E15+E16</f>
        <v>7311624</v>
      </c>
      <c r="F17" s="575"/>
    </row>
    <row r="18" spans="1:6" s="324" customFormat="1" ht="12.95" customHeight="1">
      <c r="A18" s="320" t="s">
        <v>28</v>
      </c>
      <c r="B18" s="348" t="s">
        <v>241</v>
      </c>
      <c r="C18" s="349">
        <f>+C19+C20+C21+C22+C23</f>
        <v>0</v>
      </c>
      <c r="D18" s="326" t="s">
        <v>185</v>
      </c>
      <c r="E18" s="323"/>
      <c r="F18" s="575"/>
    </row>
    <row r="19" spans="1:6" s="324" customFormat="1" ht="12.95" customHeight="1">
      <c r="A19" s="325" t="s">
        <v>29</v>
      </c>
      <c r="B19" s="350" t="s">
        <v>230</v>
      </c>
      <c r="C19" s="327"/>
      <c r="D19" s="326" t="s">
        <v>188</v>
      </c>
      <c r="E19" s="328"/>
      <c r="F19" s="575"/>
    </row>
    <row r="20" spans="1:6" s="324" customFormat="1" ht="12.95" customHeight="1">
      <c r="A20" s="320" t="s">
        <v>30</v>
      </c>
      <c r="B20" s="350" t="s">
        <v>231</v>
      </c>
      <c r="C20" s="327"/>
      <c r="D20" s="326" t="s">
        <v>149</v>
      </c>
      <c r="E20" s="328"/>
      <c r="F20" s="575"/>
    </row>
    <row r="21" spans="1:6" s="324" customFormat="1" ht="12.95" customHeight="1">
      <c r="A21" s="325" t="s">
        <v>31</v>
      </c>
      <c r="B21" s="350" t="s">
        <v>232</v>
      </c>
      <c r="C21" s="327"/>
      <c r="D21" s="326" t="s">
        <v>150</v>
      </c>
      <c r="E21" s="328"/>
      <c r="F21" s="575"/>
    </row>
    <row r="22" spans="1:6" s="324" customFormat="1" ht="12.95" customHeight="1">
      <c r="A22" s="320" t="s">
        <v>32</v>
      </c>
      <c r="B22" s="350" t="s">
        <v>233</v>
      </c>
      <c r="C22" s="327"/>
      <c r="D22" s="341" t="s">
        <v>227</v>
      </c>
      <c r="E22" s="328"/>
      <c r="F22" s="575"/>
    </row>
    <row r="23" spans="1:6" s="324" customFormat="1" ht="12.95" customHeight="1">
      <c r="A23" s="325" t="s">
        <v>33</v>
      </c>
      <c r="B23" s="351" t="s">
        <v>234</v>
      </c>
      <c r="C23" s="327"/>
      <c r="D23" s="326" t="s">
        <v>189</v>
      </c>
      <c r="E23" s="328"/>
      <c r="F23" s="575"/>
    </row>
    <row r="24" spans="1:6" s="324" customFormat="1" ht="12.95" customHeight="1">
      <c r="A24" s="320" t="s">
        <v>34</v>
      </c>
      <c r="B24" s="352" t="s">
        <v>235</v>
      </c>
      <c r="C24" s="344">
        <f>+C25+C26+C27+C28+C29</f>
        <v>0</v>
      </c>
      <c r="D24" s="321" t="s">
        <v>187</v>
      </c>
      <c r="E24" s="328"/>
      <c r="F24" s="575"/>
    </row>
    <row r="25" spans="1:6" s="324" customFormat="1" ht="12.95" customHeight="1">
      <c r="A25" s="325" t="s">
        <v>35</v>
      </c>
      <c r="B25" s="351" t="s">
        <v>236</v>
      </c>
      <c r="C25" s="327"/>
      <c r="D25" s="321" t="s">
        <v>442</v>
      </c>
      <c r="E25" s="328"/>
      <c r="F25" s="575"/>
    </row>
    <row r="26" spans="1:6" s="324" customFormat="1" ht="12.95" customHeight="1">
      <c r="A26" s="320" t="s">
        <v>36</v>
      </c>
      <c r="B26" s="351" t="s">
        <v>237</v>
      </c>
      <c r="C26" s="327"/>
      <c r="D26" s="353"/>
      <c r="E26" s="328"/>
      <c r="F26" s="575"/>
    </row>
    <row r="27" spans="1:6" s="324" customFormat="1" ht="12.95" customHeight="1">
      <c r="A27" s="325" t="s">
        <v>37</v>
      </c>
      <c r="B27" s="350" t="s">
        <v>238</v>
      </c>
      <c r="C27" s="327"/>
      <c r="D27" s="353"/>
      <c r="E27" s="328"/>
      <c r="F27" s="575"/>
    </row>
    <row r="28" spans="1:6" s="324" customFormat="1" ht="12.95" customHeight="1">
      <c r="A28" s="320" t="s">
        <v>38</v>
      </c>
      <c r="B28" s="354" t="s">
        <v>239</v>
      </c>
      <c r="C28" s="327"/>
      <c r="D28" s="331"/>
      <c r="E28" s="328"/>
      <c r="F28" s="575"/>
    </row>
    <row r="29" spans="1:6" s="324" customFormat="1" ht="12.95" customHeight="1" thickBot="1">
      <c r="A29" s="325" t="s">
        <v>39</v>
      </c>
      <c r="B29" s="355" t="s">
        <v>240</v>
      </c>
      <c r="C29" s="327"/>
      <c r="D29" s="353"/>
      <c r="E29" s="328"/>
      <c r="F29" s="575"/>
    </row>
    <row r="30" spans="1:6" s="324" customFormat="1" ht="42.75" customHeight="1" thickBot="1">
      <c r="A30" s="336" t="s">
        <v>40</v>
      </c>
      <c r="B30" s="337" t="s">
        <v>443</v>
      </c>
      <c r="C30" s="338">
        <f>+C18+C24</f>
        <v>0</v>
      </c>
      <c r="D30" s="337" t="s">
        <v>444</v>
      </c>
      <c r="E30" s="339">
        <f>SUM(E18:E29)</f>
        <v>0</v>
      </c>
      <c r="F30" s="575"/>
    </row>
    <row r="31" spans="1:6" ht="13.5" thickBot="1">
      <c r="A31" s="184" t="s">
        <v>41</v>
      </c>
      <c r="B31" s="185" t="s">
        <v>445</v>
      </c>
      <c r="C31" s="186">
        <f>+C17+C30</f>
        <v>0</v>
      </c>
      <c r="D31" s="185" t="s">
        <v>446</v>
      </c>
      <c r="E31" s="186">
        <f>+E17+E30</f>
        <v>7311624</v>
      </c>
      <c r="F31" s="575"/>
    </row>
    <row r="32" spans="1:6" ht="13.5" thickBot="1">
      <c r="A32" s="184" t="s">
        <v>42</v>
      </c>
      <c r="B32" s="185" t="s">
        <v>163</v>
      </c>
      <c r="C32" s="186">
        <f>IF(C17-E17&lt;0,E17-C17,"-")</f>
        <v>7311624</v>
      </c>
      <c r="D32" s="185" t="s">
        <v>164</v>
      </c>
      <c r="E32" s="186" t="str">
        <f>IF(C17-E17&gt;0,C17-E17,"-")</f>
        <v>-</v>
      </c>
      <c r="F32" s="575"/>
    </row>
    <row r="33" spans="1:6" ht="13.5" thickBot="1">
      <c r="A33" s="184" t="s">
        <v>43</v>
      </c>
      <c r="B33" s="185" t="s">
        <v>228</v>
      </c>
      <c r="C33" s="186">
        <f>IF(C17+C18-E31&lt;0,E31-(C17+C18),"-")</f>
        <v>7311624</v>
      </c>
      <c r="D33" s="185" t="s">
        <v>229</v>
      </c>
      <c r="E33" s="186" t="str">
        <f>IF(C17+C18-E31&gt;0,C17+C18-E31,"-")</f>
        <v>-</v>
      </c>
      <c r="F33" s="575"/>
    </row>
  </sheetData>
  <sheetProtection password="F16B" sheet="1" formatCells="0" formatColumns="0" formatRows="0" insertColumns="0" insertRows="0" insertHyperlinks="0" deleteColumns="0" deleteRows="0" sort="0" autoFilter="0" pivotTables="0"/>
  <mergeCells count="2">
    <mergeCell ref="F1:F33"/>
    <mergeCell ref="A3:A4"/>
  </mergeCells>
  <phoneticPr fontId="29" type="noConversion"/>
  <pageMargins left="0.75" right="0.75" top="0.76" bottom="0.73" header="0.5" footer="0.5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="120" zoomScaleNormal="120" workbookViewId="0">
      <selection activeCell="E2" sqref="E2:F2"/>
    </sheetView>
  </sheetViews>
  <sheetFormatPr defaultRowHeight="15"/>
  <cols>
    <col min="1" max="1" width="5.6640625" style="82" customWidth="1"/>
    <col min="2" max="2" width="33.6640625" style="82" customWidth="1"/>
    <col min="3" max="3" width="15.6640625" style="82" customWidth="1"/>
    <col min="4" max="4" width="11.83203125" style="82" customWidth="1"/>
    <col min="5" max="5" width="12" style="82" customWidth="1"/>
    <col min="6" max="6" width="16.33203125" style="82" customWidth="1"/>
    <col min="7" max="16384" width="9.33203125" style="82"/>
  </cols>
  <sheetData>
    <row r="1" spans="1:12" ht="33" customHeight="1">
      <c r="A1" s="581" t="s">
        <v>512</v>
      </c>
      <c r="B1" s="581"/>
      <c r="C1" s="581"/>
      <c r="D1" s="581"/>
      <c r="E1" s="581"/>
      <c r="F1" s="581"/>
    </row>
    <row r="2" spans="1:12" ht="15.95" customHeight="1" thickBot="1">
      <c r="A2" s="83"/>
      <c r="B2" s="83"/>
      <c r="C2" s="582"/>
      <c r="D2" s="582"/>
      <c r="E2" s="589" t="s">
        <v>12</v>
      </c>
      <c r="F2" s="589"/>
      <c r="G2" s="90"/>
    </row>
    <row r="3" spans="1:12" ht="63" customHeight="1">
      <c r="A3" s="585" t="s">
        <v>14</v>
      </c>
      <c r="B3" s="587" t="s">
        <v>192</v>
      </c>
      <c r="C3" s="587" t="s">
        <v>248</v>
      </c>
      <c r="D3" s="587"/>
      <c r="E3" s="587"/>
      <c r="F3" s="583" t="s">
        <v>244</v>
      </c>
    </row>
    <row r="4" spans="1:12" ht="15.75" thickBot="1">
      <c r="A4" s="586"/>
      <c r="B4" s="588"/>
      <c r="C4" s="85" t="s">
        <v>242</v>
      </c>
      <c r="D4" s="85" t="s">
        <v>243</v>
      </c>
      <c r="E4" s="85" t="s">
        <v>486</v>
      </c>
      <c r="F4" s="584"/>
    </row>
    <row r="5" spans="1:12" ht="15.75" thickBot="1">
      <c r="A5" s="87">
        <v>1</v>
      </c>
      <c r="B5" s="88">
        <v>2</v>
      </c>
      <c r="C5" s="88">
        <v>3</v>
      </c>
      <c r="D5" s="88">
        <v>4</v>
      </c>
      <c r="E5" s="88">
        <v>5</v>
      </c>
      <c r="F5" s="89">
        <v>6</v>
      </c>
      <c r="I5" s="198"/>
      <c r="J5" s="198"/>
      <c r="K5" s="198"/>
      <c r="L5" s="198"/>
    </row>
    <row r="6" spans="1:12">
      <c r="A6" s="86" t="s">
        <v>16</v>
      </c>
      <c r="B6" s="197"/>
      <c r="C6" s="108"/>
      <c r="D6" s="108"/>
      <c r="E6" s="108"/>
      <c r="F6" s="93"/>
      <c r="I6" s="198"/>
      <c r="J6" s="198"/>
      <c r="K6" s="198"/>
      <c r="L6" s="198"/>
    </row>
    <row r="7" spans="1:12">
      <c r="A7" s="84" t="s">
        <v>17</v>
      </c>
      <c r="B7" s="109"/>
      <c r="C7" s="110"/>
      <c r="D7" s="110"/>
      <c r="E7" s="110"/>
      <c r="F7" s="94"/>
    </row>
    <row r="8" spans="1:12" ht="20.25" customHeight="1">
      <c r="A8" s="84" t="s">
        <v>18</v>
      </c>
      <c r="B8" s="202"/>
      <c r="C8" s="110"/>
      <c r="D8" s="110"/>
      <c r="E8" s="110"/>
      <c r="F8" s="94"/>
    </row>
    <row r="9" spans="1:12">
      <c r="A9" s="84" t="s">
        <v>19</v>
      </c>
      <c r="B9" s="109"/>
      <c r="C9" s="110"/>
      <c r="D9" s="110"/>
      <c r="E9" s="110"/>
      <c r="F9" s="94"/>
    </row>
    <row r="10" spans="1:12" ht="15.75" thickBot="1">
      <c r="A10" s="91" t="s">
        <v>20</v>
      </c>
      <c r="B10" s="111"/>
      <c r="C10" s="112"/>
      <c r="D10" s="112"/>
      <c r="E10" s="112"/>
      <c r="F10" s="94">
        <f>SUM(C10:E10)</f>
        <v>0</v>
      </c>
    </row>
    <row r="11" spans="1:12" ht="15.75" thickBot="1">
      <c r="A11" s="87" t="s">
        <v>21</v>
      </c>
      <c r="B11" s="92" t="s">
        <v>193</v>
      </c>
      <c r="C11" s="95">
        <f>SUM(C6:C10)</f>
        <v>0</v>
      </c>
      <c r="D11" s="95">
        <f>SUM(D6:D10)</f>
        <v>0</v>
      </c>
      <c r="E11" s="95">
        <f>SUM(E6:E10)</f>
        <v>0</v>
      </c>
      <c r="F11" s="96">
        <f>SUM(F6:F10)</f>
        <v>0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2/2016.(II.16.)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="120" zoomScaleNormal="120" workbookViewId="0">
      <selection activeCell="A2" sqref="A2:E2"/>
    </sheetView>
  </sheetViews>
  <sheetFormatPr defaultRowHeight="15"/>
  <cols>
    <col min="1" max="1" width="5.6640625" style="82" customWidth="1"/>
    <col min="2" max="2" width="54.6640625" style="82" customWidth="1"/>
    <col min="3" max="3" width="15.5" style="82" bestFit="1" customWidth="1"/>
    <col min="4" max="4" width="10.33203125" style="82" customWidth="1"/>
    <col min="5" max="5" width="9.5" style="82" bestFit="1" customWidth="1"/>
    <col min="6" max="16384" width="9.33203125" style="82"/>
  </cols>
  <sheetData>
    <row r="1" spans="1:5" ht="75.75" customHeight="1">
      <c r="A1" s="581" t="s">
        <v>513</v>
      </c>
      <c r="B1" s="581"/>
      <c r="C1" s="581"/>
      <c r="D1" s="593"/>
      <c r="E1" s="593"/>
    </row>
    <row r="2" spans="1:5" ht="15.95" customHeight="1" thickBot="1">
      <c r="A2" s="594" t="s">
        <v>12</v>
      </c>
      <c r="B2" s="595"/>
      <c r="C2" s="595"/>
      <c r="D2" s="595"/>
      <c r="E2" s="595"/>
    </row>
    <row r="3" spans="1:5" s="373" customFormat="1" ht="56.25" customHeight="1" thickBot="1">
      <c r="A3" s="370" t="s">
        <v>14</v>
      </c>
      <c r="B3" s="371" t="s">
        <v>190</v>
      </c>
      <c r="C3" s="372" t="s">
        <v>577</v>
      </c>
      <c r="D3" s="372" t="s">
        <v>580</v>
      </c>
      <c r="E3" s="372" t="s">
        <v>581</v>
      </c>
    </row>
    <row r="4" spans="1:5" ht="15.75" thickBot="1">
      <c r="A4" s="116">
        <v>1</v>
      </c>
      <c r="B4" s="117">
        <v>2</v>
      </c>
      <c r="C4" s="118">
        <v>3</v>
      </c>
      <c r="D4" s="194">
        <v>4</v>
      </c>
      <c r="E4" s="194">
        <v>5</v>
      </c>
    </row>
    <row r="5" spans="1:5" s="360" customFormat="1" ht="12.75">
      <c r="A5" s="356" t="s">
        <v>16</v>
      </c>
      <c r="B5" s="357" t="s">
        <v>55</v>
      </c>
      <c r="C5" s="358">
        <v>23400000</v>
      </c>
      <c r="D5" s="359"/>
      <c r="E5" s="359"/>
    </row>
    <row r="6" spans="1:5" s="360" customFormat="1" ht="38.25">
      <c r="A6" s="361" t="s">
        <v>17</v>
      </c>
      <c r="B6" s="362" t="s">
        <v>245</v>
      </c>
      <c r="C6" s="363"/>
      <c r="D6" s="364"/>
      <c r="E6" s="364"/>
    </row>
    <row r="7" spans="1:5" s="360" customFormat="1" ht="12.75">
      <c r="A7" s="361" t="s">
        <v>18</v>
      </c>
      <c r="B7" s="365" t="s">
        <v>447</v>
      </c>
      <c r="C7" s="363"/>
      <c r="D7" s="364"/>
      <c r="E7" s="364"/>
    </row>
    <row r="8" spans="1:5" s="360" customFormat="1" ht="38.25">
      <c r="A8" s="361" t="s">
        <v>19</v>
      </c>
      <c r="B8" s="365" t="s">
        <v>247</v>
      </c>
      <c r="C8" s="363"/>
      <c r="D8" s="364"/>
      <c r="E8" s="364"/>
    </row>
    <row r="9" spans="1:5" s="360" customFormat="1" ht="12.75">
      <c r="A9" s="366" t="s">
        <v>20</v>
      </c>
      <c r="B9" s="365" t="s">
        <v>246</v>
      </c>
      <c r="C9" s="367">
        <v>197000</v>
      </c>
      <c r="D9" s="364"/>
      <c r="E9" s="364"/>
    </row>
    <row r="10" spans="1:5" s="360" customFormat="1" ht="13.5" thickBot="1">
      <c r="A10" s="361" t="s">
        <v>21</v>
      </c>
      <c r="B10" s="368" t="s">
        <v>191</v>
      </c>
      <c r="C10" s="363"/>
      <c r="D10" s="369"/>
      <c r="E10" s="369"/>
    </row>
    <row r="11" spans="1:5" ht="15.75" thickBot="1">
      <c r="A11" s="590" t="s">
        <v>194</v>
      </c>
      <c r="B11" s="591"/>
      <c r="C11" s="119">
        <f>SUM(C5:C10)</f>
        <v>23597000</v>
      </c>
      <c r="D11" s="195"/>
      <c r="E11" s="195"/>
    </row>
    <row r="12" spans="1:5" ht="23.25" customHeight="1">
      <c r="A12" s="592" t="s">
        <v>218</v>
      </c>
      <c r="B12" s="592"/>
      <c r="C12" s="592"/>
    </row>
  </sheetData>
  <sheetProtection password="F16B" sheet="1" formatCells="0" formatColumns="0" formatRows="0" insertColumns="0" insertRows="0" insertHyperlinks="0" deleteColumns="0" deleteRows="0" sort="0" autoFilter="0" pivotTables="0"/>
  <mergeCells count="4">
    <mergeCell ref="A11:B11"/>
    <mergeCell ref="A12:C12"/>
    <mergeCell ref="A1:E1"/>
    <mergeCell ref="A2:E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2/2016.(II.16.)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>
      <selection activeCell="B31" sqref="B31"/>
    </sheetView>
  </sheetViews>
  <sheetFormatPr defaultRowHeight="15"/>
  <cols>
    <col min="1" max="1" width="5.6640625" style="82" customWidth="1"/>
    <col min="2" max="2" width="66.83203125" style="82" customWidth="1"/>
    <col min="3" max="3" width="27" style="82" customWidth="1"/>
    <col min="4" max="16384" width="9.33203125" style="82"/>
  </cols>
  <sheetData>
    <row r="1" spans="1:4" ht="33" customHeight="1">
      <c r="A1" s="581" t="s">
        <v>578</v>
      </c>
      <c r="B1" s="581"/>
      <c r="C1" s="581"/>
    </row>
    <row r="2" spans="1:4" ht="15.95" customHeight="1" thickBot="1">
      <c r="A2" s="83"/>
      <c r="B2" s="83"/>
      <c r="C2" s="173" t="s">
        <v>12</v>
      </c>
      <c r="D2" s="90"/>
    </row>
    <row r="3" spans="1:4" ht="26.25" customHeight="1" thickBot="1">
      <c r="A3" s="113" t="s">
        <v>14</v>
      </c>
      <c r="B3" s="114" t="s">
        <v>195</v>
      </c>
      <c r="C3" s="115" t="s">
        <v>216</v>
      </c>
    </row>
    <row r="4" spans="1:4" s="377" customFormat="1" ht="13.5" thickBot="1">
      <c r="A4" s="374">
        <v>1</v>
      </c>
      <c r="B4" s="375">
        <v>2</v>
      </c>
      <c r="C4" s="376">
        <v>3</v>
      </c>
    </row>
    <row r="5" spans="1:4" s="377" customFormat="1" ht="12.75">
      <c r="A5" s="356" t="s">
        <v>16</v>
      </c>
      <c r="B5" s="378"/>
      <c r="C5" s="379"/>
    </row>
    <row r="6" spans="1:4" s="377" customFormat="1" ht="12.75">
      <c r="A6" s="380" t="s">
        <v>17</v>
      </c>
      <c r="B6" s="378"/>
      <c r="C6" s="381"/>
    </row>
    <row r="7" spans="1:4" s="377" customFormat="1" ht="13.5" thickBot="1">
      <c r="A7" s="382" t="s">
        <v>18</v>
      </c>
      <c r="B7" s="383"/>
      <c r="C7" s="384"/>
    </row>
    <row r="8" spans="1:4" ht="17.25" customHeight="1" thickBot="1">
      <c r="A8" s="116" t="s">
        <v>19</v>
      </c>
      <c r="B8" s="77" t="s">
        <v>196</v>
      </c>
      <c r="C8" s="120">
        <f>SUM(C5:C7)</f>
        <v>0</v>
      </c>
    </row>
  </sheetData>
  <sheetProtection password="F16B" sheet="1" formatCells="0" formatColumns="0" formatRows="0" insertColumns="0" insertRows="0" insertHyperlinks="0" deleteColumns="0" deleteRows="0" sort="0" autoFilter="0" pivotTables="0"/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2/2016.(II.16.)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7</vt:i4>
      </vt:variant>
    </vt:vector>
  </HeadingPairs>
  <TitlesOfParts>
    <vt:vector size="26" baseType="lpstr">
      <vt:lpstr>1.1.sz.mell.</vt:lpstr>
      <vt:lpstr>1.2.sz.mell.</vt:lpstr>
      <vt:lpstr>1.3.sz.mell.</vt:lpstr>
      <vt:lpstr>1.4.sz.mell.</vt:lpstr>
      <vt:lpstr>2.1.sz.mell.</vt:lpstr>
      <vt:lpstr>2.2.sz.mell.</vt:lpstr>
      <vt:lpstr>3.sz.mell.  </vt:lpstr>
      <vt:lpstr>4.sz.mell.</vt:lpstr>
      <vt:lpstr>5.sz.mell.</vt:lpstr>
      <vt:lpstr>6.sz.mell.</vt:lpstr>
      <vt:lpstr>7.sz.mell.</vt:lpstr>
      <vt:lpstr>8. sz. mell. </vt:lpstr>
      <vt:lpstr>9.sz.mell.</vt:lpstr>
      <vt:lpstr>9.1.sz.mell.</vt:lpstr>
      <vt:lpstr>12.sz.mell</vt:lpstr>
      <vt:lpstr>1.sz tájékoztató t.</vt:lpstr>
      <vt:lpstr>tájékoztató t.</vt:lpstr>
      <vt:lpstr>2.sz tájékoztató t.</vt:lpstr>
      <vt:lpstr>3.sz tájékoztató t.</vt:lpstr>
      <vt:lpstr>'9.1.sz.mell.'!Nyomtatási_cím</vt:lpstr>
      <vt:lpstr>'9.sz.mell.'!Nyomtatási_cím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'2.2.sz.mell.'!Nyomtatási_terület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2016-02-24T09:08:07Z</cp:lastPrinted>
  <dcterms:created xsi:type="dcterms:W3CDTF">1999-10-30T10:30:45Z</dcterms:created>
  <dcterms:modified xsi:type="dcterms:W3CDTF">2016-11-09T20:15:02Z</dcterms:modified>
</cp:coreProperties>
</file>