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4"/>
  </bookViews>
  <sheets>
    <sheet name="ÖSSZEFÜGGÉSEK" sheetId="1" r:id="rId1"/>
    <sheet name="1.sz.mell." sheetId="2" r:id="rId2"/>
    <sheet name="1.1.sz.mell." sheetId="3" r:id="rId3"/>
    <sheet name="1.2.sz.mell." sheetId="4" r:id="rId4"/>
    <sheet name="1.3.sz.mell." sheetId="5" r:id="rId5"/>
    <sheet name="1.A.sz.mell. (2)" sheetId="6" r:id="rId6"/>
    <sheet name="1.1.A.sz.mell. (2)" sheetId="7" r:id="rId7"/>
    <sheet name="1.2.A.sz.mell. (2)" sheetId="8" r:id="rId8"/>
    <sheet name="1.3.Asz.mell. (2)" sheetId="9" r:id="rId9"/>
    <sheet name="1.B.sz.mell." sheetId="10" r:id="rId10"/>
    <sheet name="1.B.1sz.mell." sheetId="11" r:id="rId11"/>
    <sheet name="1.B.2.sz.mell." sheetId="12" r:id="rId12"/>
    <sheet name="1.B.3sz.mell." sheetId="13" r:id="rId13"/>
    <sheet name="1.C.sz.mell." sheetId="14" r:id="rId14"/>
    <sheet name="1.C.1.sz.mell." sheetId="15" r:id="rId15"/>
    <sheet name="1.C.2.sz.mell. " sheetId="16" r:id="rId16"/>
    <sheet name="1.C.3.sz.mell." sheetId="17" r:id="rId17"/>
    <sheet name="2.1.sz.mell." sheetId="18" r:id="rId18"/>
    <sheet name="2.2.sz.mell." sheetId="19" r:id="rId19"/>
    <sheet name="ELLENŐRZÉS-1.sz.2.a.sz.2.b.sz." sheetId="20" r:id="rId20"/>
    <sheet name="3.sz.mell." sheetId="21" r:id="rId21"/>
    <sheet name="4.sz.mell." sheetId="22" r:id="rId22"/>
    <sheet name="5.sz.mell." sheetId="23" r:id="rId23"/>
    <sheet name="6.sz.mell" sheetId="24" r:id="rId24"/>
    <sheet name="1.sz tájékoztató t." sheetId="25" r:id="rId25"/>
    <sheet name="2.sz tájékoztató t." sheetId="26" r:id="rId26"/>
    <sheet name="3.sz tájékoztató t." sheetId="27" r:id="rId27"/>
    <sheet name="4. sz tájékoztató t." sheetId="28" r:id="rId28"/>
    <sheet name="5. sz tájékoztató t" sheetId="29" r:id="rId29"/>
    <sheet name="6.sz. tájékoztató" sheetId="30" r:id="rId30"/>
  </sheets>
  <definedNames>
    <definedName name="_xlnm.Print_Area" localSheetId="6">'1.1.A.sz.mell. (2)'!$A$1:$C$152</definedName>
    <definedName name="_xlnm.Print_Area" localSheetId="2">'1.1.sz.mell.'!$A$1:$C$152</definedName>
    <definedName name="_xlnm.Print_Area" localSheetId="7">'1.2.A.sz.mell. (2)'!$A$1:$E$151</definedName>
    <definedName name="_xlnm.Print_Area" localSheetId="3">'1.2.sz.mell.'!$A$1:$E$151</definedName>
    <definedName name="_xlnm.Print_Area" localSheetId="8">'1.3.Asz.mell. (2)'!$A$1:$E$151</definedName>
    <definedName name="_xlnm.Print_Area" localSheetId="4">'1.3.sz.mell.'!$A$1:$E$151</definedName>
    <definedName name="_xlnm.Print_Area" localSheetId="5">'1.A.sz.mell. (2)'!$A$1:$C$152</definedName>
    <definedName name="_xlnm.Print_Area" localSheetId="10">'1.B.1sz.mell.'!$A$1:$E$153</definedName>
    <definedName name="_xlnm.Print_Area" localSheetId="11">'1.B.2.sz.mell.'!$A$1:$E$153</definedName>
    <definedName name="_xlnm.Print_Area" localSheetId="12">'1.B.3sz.mell.'!$A$1:$E$153</definedName>
    <definedName name="_xlnm.Print_Area" localSheetId="9">'1.B.sz.mell.'!$A$1:$E$153</definedName>
    <definedName name="_xlnm.Print_Area" localSheetId="14">'1.C.1.sz.mell.'!$A$1:$E$153</definedName>
    <definedName name="_xlnm.Print_Area" localSheetId="15">'1.C.2.sz.mell. '!$A$1:$E$153</definedName>
    <definedName name="_xlnm.Print_Area" localSheetId="16">'1.C.3.sz.mell.'!$A$1:$E$153</definedName>
    <definedName name="_xlnm.Print_Area" localSheetId="13">'1.C.sz.mell.'!$A$1:$E$153</definedName>
    <definedName name="_xlnm.Print_Area" localSheetId="1">'1.sz.mell.'!$A$1:$C$152</definedName>
    <definedName name="_xlnm.Print_Area" localSheetId="18">'2.2.sz.mell.'!$A$1:$F$33</definedName>
    <definedName name="_xlnm.Print_Area" localSheetId="21">'4.sz.mell.'!$A$1:$G$26</definedName>
    <definedName name="_xlnm.Print_Area" localSheetId="29">'6.sz. tájékoztató'!$A$1:$F$152</definedName>
  </definedNames>
  <calcPr fullCalcOnLoad="1"/>
</workbook>
</file>

<file path=xl/sharedStrings.xml><?xml version="1.0" encoding="utf-8"?>
<sst xmlns="http://schemas.openxmlformats.org/spreadsheetml/2006/main" count="5487" uniqueCount="559">
  <si>
    <t>Felhalmozási célú átvett pénzeszközök</t>
  </si>
  <si>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</si>
  <si>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</si>
  <si>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</si>
  <si>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</si>
  <si>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</si>
  <si>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</si>
  <si>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</si>
  <si>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</si>
  <si>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</si>
  <si>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</si>
  <si>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</si>
  <si>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</si>
  <si>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</si>
  <si>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</si>
  <si>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</si>
  <si>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</si>
  <si>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</si>
  <si>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</si>
  <si>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</si>
  <si>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</si>
  <si>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</si>
  <si>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</si>
  <si>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</si>
  <si>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</si>
  <si>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</si>
  <si>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</si>
  <si>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</si>
  <si>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</si>
  <si>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</si>
  <si>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</si>
  <si>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</si>
  <si>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</si>
  <si>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</si>
  <si>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</si>
  <si>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</si>
  <si>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</si>
  <si>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</si>
  <si>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</si>
  <si>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</si>
  <si>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</si>
  <si>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</si>
  <si>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</si>
  <si>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</si>
  <si>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</si>
  <si>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</si>
  <si>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</si>
  <si>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</si>
  <si>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</si>
  <si>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</si>
  <si>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</si>
  <si>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</si>
  <si>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</si>
  <si>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</si>
  <si>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</si>
  <si>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</si>
  <si>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</si>
  <si>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</si>
  <si>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</si>
  <si>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</si>
  <si>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</si>
  <si>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</si>
  <si>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</si>
  <si>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</si>
  <si>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</si>
  <si>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</si>
  <si>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</si>
  <si>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</si>
  <si>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</si>
  <si>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</si>
  <si>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</si>
  <si>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</si>
  <si>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</si>
  <si>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</si>
  <si>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</si>
  <si>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</si>
  <si>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</si>
  <si>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</si>
  <si>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</si>
  <si>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</si>
  <si>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</si>
  <si>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</si>
  <si>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</si>
  <si>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</si>
  <si>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</si>
  <si>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</si>
  <si>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</si>
  <si>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</si>
  <si>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</si>
  <si>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</si>
  <si>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</si>
  <si>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</si>
  <si>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</si>
  <si>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</si>
  <si>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</si>
  <si>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</si>
  <si>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</si>
  <si>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</si>
  <si>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</si>
  <si>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</si>
  <si>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</si>
  <si>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</si>
  <si>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</si>
  <si>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</si>
  <si>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</si>
  <si>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</si>
  <si>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</si>
  <si>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</si>
  <si>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</si>
  <si>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</si>
  <si>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</si>
  <si>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</si>
  <si>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</si>
  <si>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</si>
  <si>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</si>
  <si>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</si>
  <si>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</si>
  <si>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</si>
  <si>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</si>
  <si>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</si>
  <si>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</si>
  <si>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</si>
  <si>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</si>
  <si>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</si>
  <si>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</si>
  <si>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</si>
  <si>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</si>
  <si>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</si>
  <si>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</si>
  <si>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</si>
  <si>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</si>
  <si>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</si>
  <si>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</si>
  <si>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</si>
  <si>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</si>
  <si>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</si>
  <si>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</si>
  <si>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</si>
  <si>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</si>
  <si>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</si>
  <si>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</si>
  <si>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</si>
  <si>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</si>
  <si>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</si>
  <si>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</si>
  <si>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</si>
  <si>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</si>
  <si>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</si>
  <si>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</si>
  <si>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</si>
  <si>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</si>
  <si>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</si>
  <si>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</si>
  <si>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</si>
  <si>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1. sz. melléklet Bevételek táblázat 3. oszlop 10 sora =</t>
  </si>
  <si>
    <t>Bevételi jogcímek</t>
  </si>
  <si>
    <t>Kezességvállalással kapcsolatos megtérülés</t>
  </si>
  <si>
    <t>SAJÁT BEVÉTELEK ÖSSZESEN*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</si>
  <si>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</si>
  <si>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</si>
  <si>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</si>
  <si>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</si>
  <si>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</si>
  <si>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</si>
  <si>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</si>
  <si>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</si>
  <si>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</si>
  <si>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</si>
  <si>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</si>
  <si>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</si>
  <si>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</si>
  <si>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</si>
  <si>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</si>
  <si>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</si>
  <si>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</si>
  <si>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</si>
  <si>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</si>
  <si>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</si>
  <si>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</si>
  <si>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</si>
  <si>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</si>
  <si>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</si>
  <si>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</si>
  <si>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</si>
  <si>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</si>
  <si>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</si>
  <si>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</si>
  <si>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</si>
  <si>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</si>
  <si>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</si>
  <si>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</si>
  <si>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</si>
  <si>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</si>
  <si>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</si>
  <si>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</si>
  <si>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</si>
  <si>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</si>
  <si>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</si>
  <si>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</si>
  <si>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</si>
  <si>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</si>
  <si>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</si>
  <si>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</si>
  <si>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</si>
  <si>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</si>
  <si>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</si>
  <si>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</si>
  <si>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</si>
  <si>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</si>
  <si>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30 napon túli elismert tartozásállomány összesen: 0 Ft</t>
  </si>
  <si>
    <t xml:space="preserve">Info beszámítás 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</si>
  <si>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</si>
  <si>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</si>
  <si>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</si>
  <si>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</si>
  <si>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</si>
  <si>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</si>
  <si>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</si>
  <si>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</si>
  <si>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</si>
  <si>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</si>
  <si>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</si>
  <si>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</si>
  <si>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</si>
  <si>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</si>
  <si>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</si>
  <si>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</si>
  <si>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</si>
  <si>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</si>
  <si>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</si>
  <si>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</si>
  <si>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</si>
  <si>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</si>
  <si>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</si>
  <si>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</si>
  <si>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</si>
  <si>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</si>
  <si>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</si>
  <si>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</si>
  <si>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</si>
  <si>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</si>
  <si>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</si>
  <si>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</si>
  <si>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</si>
  <si>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</si>
  <si>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</si>
  <si>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</si>
  <si>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</si>
  <si>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</si>
  <si>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</si>
  <si>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</si>
  <si>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</si>
  <si>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</si>
  <si>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</si>
  <si>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</si>
  <si>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</si>
  <si>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</si>
  <si>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</si>
  <si>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</si>
  <si>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</si>
  <si>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</si>
  <si>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</si>
  <si>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</si>
  <si>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</si>
  <si>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</si>
  <si>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</si>
  <si>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</si>
  <si>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</si>
  <si>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</si>
  <si>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</si>
  <si>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</si>
  <si>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</si>
  <si>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</si>
  <si>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</si>
  <si>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</si>
  <si>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</si>
  <si>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</si>
  <si>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</si>
  <si>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</si>
  <si>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</si>
  <si>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</si>
  <si>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</si>
  <si>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</si>
  <si>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</si>
  <si>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</si>
  <si>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</si>
  <si>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</si>
  <si>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</si>
  <si>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</si>
  <si>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</si>
  <si>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</si>
  <si>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</si>
  <si>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</si>
  <si>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</si>
  <si>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</si>
  <si>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</si>
  <si>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</si>
  <si>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</si>
  <si>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</si>
  <si>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</si>
  <si>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</si>
  <si>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</si>
  <si>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</si>
  <si>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</si>
  <si>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</si>
  <si>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</si>
  <si>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</si>
  <si>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</si>
  <si>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</si>
  <si>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</si>
  <si>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</si>
  <si>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</si>
  <si>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</si>
  <si>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</si>
  <si>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</si>
  <si>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</si>
  <si>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</si>
  <si>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</si>
  <si>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</si>
  <si>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</si>
  <si>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</si>
  <si>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</si>
  <si>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</si>
  <si>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</si>
  <si>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</si>
  <si>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</si>
  <si>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</si>
  <si>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</si>
  <si>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</si>
  <si>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</si>
  <si>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</si>
  <si>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</si>
  <si>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</si>
  <si>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</si>
  <si>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</si>
  <si>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</si>
  <si>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</si>
  <si>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</si>
  <si>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</si>
  <si>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</si>
  <si>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</si>
  <si>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</si>
  <si>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</si>
  <si>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</si>
  <si>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</si>
  <si>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</si>
  <si>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</si>
  <si>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</si>
  <si>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</si>
  <si>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</si>
  <si>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</si>
  <si>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</si>
  <si>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</si>
  <si>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</si>
  <si>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</si>
  <si>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</si>
  <si>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</si>
  <si>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</si>
  <si>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</si>
  <si>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</si>
  <si>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</si>
  <si>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</si>
  <si>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</si>
  <si>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</si>
  <si>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</si>
  <si>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</si>
  <si>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</si>
  <si>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</si>
  <si>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</si>
  <si>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</si>
  <si>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</si>
  <si>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</si>
  <si>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</si>
  <si>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</si>
  <si>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</si>
  <si>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</si>
  <si>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</si>
  <si>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</si>
  <si>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</si>
  <si>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</si>
  <si>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</si>
  <si>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</si>
  <si>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</si>
  <si>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</si>
  <si>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Likviditási célú hitelek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</si>
  <si>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</si>
  <si>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</si>
  <si>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</si>
  <si>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</si>
  <si>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</si>
  <si>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</si>
  <si>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</si>
  <si>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</si>
  <si>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</si>
  <si>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</si>
  <si>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</si>
  <si>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</si>
  <si>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</si>
  <si>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</si>
  <si>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</si>
  <si>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</si>
  <si>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Pénzügyi lízing kiadásai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</si>
  <si>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</si>
  <si>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</si>
  <si>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</si>
  <si>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</si>
  <si>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Osztalék, a koncessziós díj és a hozambevétel</t>
  </si>
  <si>
    <t>Működési célú támogatások ÁH-on belül</t>
  </si>
  <si>
    <t>Felhalmozási célú támogatások ÁH-on belül</t>
  </si>
  <si>
    <t>Működési bevételek</t>
  </si>
  <si>
    <t>Jászboldogháza Önkormányzat saját bevételeinek részletezése az adósságot keletkeztető ügyletből származó tárgyévi fizetési kötelezettség megállapításához</t>
  </si>
  <si>
    <t>Jászboldogháza Községi Önkormányzat</t>
  </si>
  <si>
    <t>69500194-11026747</t>
  </si>
  <si>
    <t>JKHK</t>
  </si>
  <si>
    <t>tagdíj</t>
  </si>
  <si>
    <t>Jászsági Önkormányzatok Szövetsége</t>
  </si>
  <si>
    <t>Támogatás összege</t>
  </si>
  <si>
    <t>Támogatás teljesítési összege</t>
  </si>
  <si>
    <t>Jászsági Ivóvízminőségjavító Önkormányzati Társulás</t>
  </si>
  <si>
    <r>
      <t xml:space="preserve">   Működési költségvetés kiadásai </t>
    </r>
    <r>
      <rPr>
        <sz val="9"/>
        <rFont val="Times New Roman CE"/>
        <family val="0"/>
      </rPr>
      <t>(1.1+…+1.5.)</t>
    </r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</si>
  <si>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</si>
  <si>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település üzemeltetési normatívák</t>
  </si>
  <si>
    <t xml:space="preserve"> - zöldterületkarbantartás</t>
  </si>
  <si>
    <t xml:space="preserve"> - közvilágítás</t>
  </si>
  <si>
    <t xml:space="preserve"> - köztemető fenntartása</t>
  </si>
  <si>
    <t xml:space="preserve"> - közutak, hidak fenntartása</t>
  </si>
  <si>
    <t xml:space="preserve"> - egyéb önkormányzati feladatok támogatása</t>
  </si>
  <si>
    <t xml:space="preserve"> - gyermekétkeztetés  üzemeltetés támogatása</t>
  </si>
  <si>
    <t xml:space="preserve"> - pénzbeni ellátásokhoz hozzájárulás</t>
  </si>
  <si>
    <t xml:space="preserve"> - gyermekjóléti szolgálat</t>
  </si>
  <si>
    <t xml:space="preserve"> - könyvtári és közművelődési feladatok támogatása</t>
  </si>
  <si>
    <t xml:space="preserve"> - lakott külterülettel kapcsolatos feladatok támogatása</t>
  </si>
  <si>
    <t xml:space="preserve"> - gyermekétkeztetés támogatása- dolgozói bértámogatás</t>
  </si>
  <si>
    <t>2.számú tájékoztató</t>
  </si>
  <si>
    <t>3.számú tájékoztató</t>
  </si>
  <si>
    <t>Központi irányítószervi támogatások folyósítása</t>
  </si>
  <si>
    <t xml:space="preserve"> - óvodapedagogusok bértámogatása</t>
  </si>
  <si>
    <t xml:space="preserve"> - óvoda működtetési támogatás</t>
  </si>
  <si>
    <t>Központi irányítószervi támogatás folyósítása</t>
  </si>
  <si>
    <t>7.5.</t>
  </si>
  <si>
    <t>Központi irányítószervi támogatás</t>
  </si>
  <si>
    <t>13.4.</t>
  </si>
  <si>
    <t xml:space="preserve">1.számú tájékoztató </t>
  </si>
  <si>
    <t>Jászboldogházi Mesevár Óvoda</t>
  </si>
  <si>
    <t>Jászboldogháza Konyha</t>
  </si>
  <si>
    <t xml:space="preserve"> </t>
  </si>
  <si>
    <t>Jászok Földjén Turisztikai Egy.</t>
  </si>
  <si>
    <t>Közutak felújítása</t>
  </si>
  <si>
    <t>Az önkormányzat által adott közvetett támogatások
(kedvezmények)</t>
  </si>
  <si>
    <t xml:space="preserve"> Ezer forintban !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</si>
  <si>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</si>
  <si>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</si>
  <si>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</si>
  <si>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</si>
  <si>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</si>
  <si>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</si>
  <si>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</si>
  <si>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</si>
  <si>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</si>
  <si>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</si>
  <si>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</si>
  <si>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</si>
  <si>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</si>
  <si>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</si>
  <si>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</si>
  <si>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</si>
  <si>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</si>
  <si>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</si>
  <si>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</si>
  <si>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Jászboldogháza Községi Önkormányzat 2017. évi Költségvetés Állami (Államigazgatási) feladatainak mérlege</t>
  </si>
  <si>
    <t xml:space="preserve"> Költségvetési maradvány igénybevétele </t>
  </si>
  <si>
    <t>Többéves kihatással járó döntések számszerűsítése évenkénti bontásban és összesítve célok szerint</t>
  </si>
  <si>
    <t>Kötelezettség jogcíme</t>
  </si>
  <si>
    <t>Köt. váll.
 éve</t>
  </si>
  <si>
    <t>2016. előtti kifizetés</t>
  </si>
  <si>
    <t>Kiadás vonzata évenként</t>
  </si>
  <si>
    <t>Összesen</t>
  </si>
  <si>
    <t>2018.</t>
  </si>
  <si>
    <t>2019.</t>
  </si>
  <si>
    <t>9=(4+5+6+7+8)</t>
  </si>
  <si>
    <t>Működési célú finanszírozási kiadások
(hiteltörlesztés, értékpapír vásárlás, stb.)</t>
  </si>
  <si>
    <t>"Szemünk Fénye" program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</si>
  <si>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</si>
  <si>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</si>
  <si>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</si>
  <si>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............................</t>
  </si>
  <si>
    <t>Egyéb (Pl.: garancia és kezességvállalás, stb.)</t>
  </si>
  <si>
    <t>Összesen (1+4+7+9+11)</t>
  </si>
  <si>
    <t>2018. évi előirányzat</t>
  </si>
  <si>
    <t>2019. évi előirányzat</t>
  </si>
  <si>
    <t>2020. évi előirányzat</t>
  </si>
  <si>
    <t xml:space="preserve"> - üdülőhelyi feladatok támogatása</t>
  </si>
  <si>
    <t xml:space="preserve"> - 2016.évi áthúzodó bérkompenzáció</t>
  </si>
  <si>
    <t>Boldogházi Gyermekekért Alapítvány</t>
  </si>
  <si>
    <t xml:space="preserve">Támogatás </t>
  </si>
  <si>
    <t>Jászboldogházi Polgárőrség</t>
  </si>
  <si>
    <t>Jászboldogházi Önkéntes Tűzoltóság</t>
  </si>
  <si>
    <t>Jászboldogházi Sport Egyesület</t>
  </si>
  <si>
    <t>Jászboldogháza Ezüstkor Egyesület</t>
  </si>
  <si>
    <t>Jászboldogházi Faluszépítők Egyesülete</t>
  </si>
  <si>
    <t>Csillavirág Énekkar</t>
  </si>
  <si>
    <t>Jászboldogházi Ifjúsági Egyesület</t>
  </si>
  <si>
    <t>Tiszamenti Regiónális Vízművek</t>
  </si>
  <si>
    <t>Jászboldogháza Községi Önkormányzat 2018. évi Költségvetésének Összevont mérlege</t>
  </si>
  <si>
    <t>Jászboldogháza Községi Önkormányzat 2018. évi Költségvetésének  mérlege</t>
  </si>
  <si>
    <t>Jászboldogháza Községi Önkormányzat 2018. évi Költségvetés  Intézmény Öszevont mérlege</t>
  </si>
  <si>
    <t>Jászboldogháza Községi Önkormányzat 2018. évi Költségvetés  Intézményi Kötelező feladatok mérlege</t>
  </si>
  <si>
    <t>Jászboldogháza Községi Önkormányzat 2018. évi Költségvetés  Intézményi Önkéntes feladatok mérlege</t>
  </si>
  <si>
    <t>Jászboldogháza Községi Önkormányzat 2018. évi Költségvetés  Intézményi Állami (Államigazgatási) feladatok mérlege</t>
  </si>
  <si>
    <t>Jászboldogháza Községi Önkormányzat 2018. évi Költségvetés Intézményi  Kötelező feladatok mérlege</t>
  </si>
  <si>
    <t>Jászboldogháza Községi Önkormányzat 2018. évi Költségvetés  Intézmény Önkéntes feladatok mérlege</t>
  </si>
  <si>
    <t>2018. évi eredeti előirányzat</t>
  </si>
  <si>
    <t>2018. évi módosított előirányzat</t>
  </si>
  <si>
    <t>2018. évi teljesítés</t>
  </si>
  <si>
    <t>Felhasználás
2017. XII.31-ig</t>
  </si>
  <si>
    <t xml:space="preserve">
2018. év utáni szükséglet
</t>
  </si>
  <si>
    <t>2018. év utáni szükséglet
(6=2 - 4 - 5)</t>
  </si>
  <si>
    <t>Jászboldogháza, 2018. január hó 1 nap</t>
  </si>
  <si>
    <t>K I M U T A T Á S
a 2018. évben céljelleggel juttatott támogatásokról</t>
  </si>
  <si>
    <t>Előirányzat-felhasználási terv
2018. évre</t>
  </si>
  <si>
    <t>2020.</t>
  </si>
  <si>
    <t>2021. 
után</t>
  </si>
  <si>
    <t>2021. évi előirányzat</t>
  </si>
  <si>
    <t>nyomáspermetező</t>
  </si>
  <si>
    <t>tárcsa</t>
  </si>
  <si>
    <t>eke és tartozéka</t>
  </si>
  <si>
    <t>kombinátor</t>
  </si>
  <si>
    <t>szántóföldi permetező</t>
  </si>
  <si>
    <t>utánfutó</t>
  </si>
  <si>
    <t>Energetikai felújítás Iskola</t>
  </si>
  <si>
    <t>Temető út felújítás</t>
  </si>
  <si>
    <t>Művelődési ház felújítás</t>
  </si>
  <si>
    <t xml:space="preserve"> - polgármesteri illetmény támogatás</t>
  </si>
  <si>
    <t>2018. évi támogatás összesen</t>
  </si>
  <si>
    <t>A 2018. évi általános működés és ágazati feladatok támogatásának alakulása jogcímenként-beszámítás után</t>
  </si>
  <si>
    <t>Éves eredeti kiadási előirányzat: 272 850 850.-  Ft</t>
  </si>
  <si>
    <t>Jászboldogháza Községi Önkormányzat 2018. évi Költségvetés Önként vállalt feladatainak mérlege</t>
  </si>
  <si>
    <t xml:space="preserve">                      Jászboldogháza Községi Önkormányzat 2018. évi Költségvetés Kötelező feladatainak mérlege</t>
  </si>
  <si>
    <t>Jászboldogháza Községi Önkormányzat 2018. évi Költségvetés Állami (Államigazgatási) feladatainak mérlege</t>
  </si>
  <si>
    <t xml:space="preserve">kisértékű szerszámok műhely </t>
  </si>
  <si>
    <t>1.melléklet a   1/2018 (III.13.)  önkormányzati rendelethez</t>
  </si>
  <si>
    <t>1.1.melléklet a  1/2018 (III.13.)  önkormányzati rendelethez</t>
  </si>
  <si>
    <t>1.2.melléklet a  1/2018 (III.13.)  önkormányzati rendelethez</t>
  </si>
  <si>
    <t>1.3. melléklet a  1/2018 (III.13.)  önkormányzati rendelethez</t>
  </si>
  <si>
    <t>1.A. melléklet a  1/2018 (III.13.)  önkormányzati rendelethez</t>
  </si>
  <si>
    <t>1.1.A.melléklet a  1/2018 (III.13.)  önkormányzati rendelethez</t>
  </si>
  <si>
    <t>1.2.A.melléklet a  1/2018 (III.13.)  önkormányzati rendelethez</t>
  </si>
  <si>
    <t>1.3.A melléklet a  1/2018 (III.13.)  önkormányzati rendelethez</t>
  </si>
  <si>
    <t>1/B.melléklet a  1/2018 (III.13.)  önkormányzati rendelethez</t>
  </si>
  <si>
    <t>1/B/1. melléklet az 1/2018 (III.13.)  önkormányzati rendelethez</t>
  </si>
  <si>
    <t>1/B/2. melléklet az 1/2018 (III.13.) önkormányzati rendelethez</t>
  </si>
  <si>
    <t>1/B/3. melléklet az 1/2018 (III.13.) önkormányzati rendelethez</t>
  </si>
  <si>
    <t>1/C. melléklet az 1/2018 (III.13.) önkormányzati rendelethez</t>
  </si>
  <si>
    <t>1/C/1. melléklet az 1/2018 (III.13.) önkormányzati rendelethez</t>
  </si>
  <si>
    <t>1/C/2. melléklet az 1/2018 (III.13.) önkormányzati rendelethez</t>
  </si>
  <si>
    <t>1/C/3. melléklet az 1/2018 (III.13.) önkormányzati rendelethez</t>
  </si>
  <si>
    <t xml:space="preserve">2.1. mellékletaz 1/2018 (III.13.) önkormányzati rendelethez     </t>
  </si>
  <si>
    <t xml:space="preserve">2.2. melléklet az 1/2018 (III.13.) önkormányzati rendelethez     </t>
  </si>
  <si>
    <t>6. sz. tájékoztató tábla az 1/2018 (III.13.)önkormányzati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</si>
</sst>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\ &quot;Ft&quot;_-;\-* #,##0\ &quot;Ft&quot;_-;_-* &quot;-&quot;??\ &quot;Ft&quot;_-;_-@_-"/>
    <numFmt numFmtId="173" formatCode="#,##0.0000"/>
    <numFmt numFmtId="174" formatCode="#,##0.0000000000"/>
    <numFmt numFmtId="175" formatCode="0.00000000000000000000"/>
    <numFmt numFmtId="176" formatCode="0.0000000000000%"/>
    <numFmt numFmtId="177" formatCode="_-* #,##0\ [$Ft-40E]_-;\-* #,##0\ [$Ft-40E]_-;_-* &quot;-&quot;??\ [$Ft-40E]_-;_-@_-"/>
    <numFmt numFmtId="178" formatCode="0.0000000000%"/>
    <numFmt numFmtId="179" formatCode="_-* #,##0.00\ &quot;Ft&quot;_-;\-* #,##0.00\ &quot;Ft&quot;_-;_-* &quot;-&quot;\ &quot;Ft&quot;_-;_-@_-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color indexed="10"/>
      <name val="Times New Roman CE"/>
      <family val="0"/>
    </font>
    <font>
      <i/>
      <sz val="11"/>
      <name val="Times New Roman CE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Border="1" applyAlignment="1" applyProtection="1">
      <alignment vertical="center" wrapText="1"/>
      <protection/>
    </xf>
    <xf numFmtId="0" fontId="12" fillId="0" borderId="10" xfId="62" applyFont="1" applyFill="1" applyBorder="1" applyAlignment="1" applyProtection="1">
      <alignment horizontal="left" vertical="center" wrapText="1" indent="1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7" fillId="0" borderId="11" xfId="62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0" fontId="12" fillId="0" borderId="11" xfId="62" applyFont="1" applyFill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2" fillId="0" borderId="10" xfId="62" applyFont="1" applyFill="1" applyBorder="1" applyAlignment="1" applyProtection="1">
      <alignment horizontal="center" vertical="center" wrapText="1"/>
      <protection/>
    </xf>
    <xf numFmtId="0" fontId="12" fillId="0" borderId="11" xfId="62" applyFont="1" applyFill="1" applyBorder="1" applyAlignment="1" applyProtection="1">
      <alignment horizontal="center" vertical="center" wrapText="1"/>
      <protection/>
    </xf>
    <xf numFmtId="0" fontId="12" fillId="0" borderId="14" xfId="62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7" fillId="0" borderId="11" xfId="63" applyFont="1" applyFill="1" applyBorder="1" applyAlignment="1" applyProtection="1">
      <alignment horizontal="left" vertical="center" indent="1"/>
      <protection/>
    </xf>
    <xf numFmtId="0" fontId="7" fillId="0" borderId="14" xfId="62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7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2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vertical="center" wrapText="1"/>
    </xf>
    <xf numFmtId="164" fontId="1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1" fontId="11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  <protection/>
    </xf>
    <xf numFmtId="164" fontId="1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21" xfId="0" applyNumberFormat="1" applyFont="1" applyFill="1" applyBorder="1" applyAlignment="1" applyProtection="1">
      <alignment vertical="center" wrapText="1"/>
      <protection/>
    </xf>
    <xf numFmtId="164" fontId="7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22" xfId="63" applyFont="1" applyFill="1" applyBorder="1" applyAlignment="1" applyProtection="1">
      <alignment horizontal="center" vertical="center" wrapText="1"/>
      <protection/>
    </xf>
    <xf numFmtId="0" fontId="7" fillId="0" borderId="23" xfId="63" applyFont="1" applyFill="1" applyBorder="1" applyAlignment="1" applyProtection="1">
      <alignment horizontal="center" vertical="center"/>
      <protection/>
    </xf>
    <xf numFmtId="0" fontId="7" fillId="0" borderId="24" xfId="63" applyFont="1" applyFill="1" applyBorder="1" applyAlignment="1" applyProtection="1">
      <alignment horizontal="center" vertical="center"/>
      <protection/>
    </xf>
    <xf numFmtId="0" fontId="2" fillId="0" borderId="0" xfId="63" applyFill="1" applyProtection="1">
      <alignment/>
      <protection/>
    </xf>
    <xf numFmtId="0" fontId="2" fillId="0" borderId="0" xfId="63" applyFill="1" applyProtection="1">
      <alignment/>
      <protection locked="0"/>
    </xf>
    <xf numFmtId="0" fontId="0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 locked="0"/>
    </xf>
    <xf numFmtId="0" fontId="6" fillId="0" borderId="0" xfId="63" applyFont="1" applyFill="1" applyProtection="1">
      <alignment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164" fontId="7" fillId="33" borderId="11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1" fillId="0" borderId="0" xfId="62" applyFont="1" applyFill="1">
      <alignment/>
      <protection/>
    </xf>
    <xf numFmtId="0" fontId="2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4" fillId="0" borderId="26" xfId="0" applyNumberFormat="1" applyFont="1" applyFill="1" applyBorder="1" applyAlignment="1" applyProtection="1">
      <alignment vertical="center"/>
      <protection locked="0"/>
    </xf>
    <xf numFmtId="164" fontId="14" fillId="0" borderId="12" xfId="0" applyNumberFormat="1" applyFont="1" applyFill="1" applyBorder="1" applyAlignment="1" applyProtection="1">
      <alignment vertical="center"/>
      <protection locked="0"/>
    </xf>
    <xf numFmtId="164" fontId="14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10" xfId="62" applyFont="1" applyFill="1" applyBorder="1" applyAlignment="1" applyProtection="1">
      <alignment horizontal="center" vertical="center"/>
      <protection/>
    </xf>
    <xf numFmtId="0" fontId="14" fillId="0" borderId="11" xfId="62" applyFont="1" applyFill="1" applyBorder="1" applyAlignment="1" applyProtection="1">
      <alignment horizontal="center" vertical="center"/>
      <protection/>
    </xf>
    <xf numFmtId="0" fontId="14" fillId="0" borderId="14" xfId="62" applyFont="1" applyFill="1" applyBorder="1" applyAlignment="1" applyProtection="1">
      <alignment horizontal="center" vertical="center"/>
      <protection/>
    </xf>
    <xf numFmtId="166" fontId="12" fillId="0" borderId="14" xfId="4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left" vertical="center" wrapText="1"/>
      <protection/>
    </xf>
    <xf numFmtId="164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15" xfId="0" applyFont="1" applyBorder="1" applyAlignment="1" applyProtection="1">
      <alignment horizontal="right" vertical="center" indent="1"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164" fontId="0" fillId="34" borderId="27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164" fontId="12" fillId="0" borderId="29" xfId="0" applyNumberFormat="1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164" fontId="12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vertical="center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11" xfId="63" applyFont="1" applyFill="1" applyBorder="1" applyAlignment="1" applyProtection="1">
      <alignment horizontal="left" inden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164" fontId="12" fillId="0" borderId="14" xfId="62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2" applyNumberFormat="1" applyFont="1" applyFill="1" applyBorder="1" applyAlignment="1" applyProtection="1">
      <alignment horizontal="right" vertical="center" wrapText="1" indent="1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horizontal="center" wrapText="1"/>
    </xf>
    <xf numFmtId="0" fontId="17" fillId="0" borderId="17" xfId="0" applyFont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Alignment="1" applyProtection="1">
      <alignment horizontal="right" vertical="center" indent="1"/>
      <protection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14" fillId="0" borderId="27" xfId="62" applyFont="1" applyFill="1" applyBorder="1">
      <alignment/>
      <protection/>
    </xf>
    <xf numFmtId="0" fontId="1" fillId="0" borderId="27" xfId="62" applyFont="1" applyFill="1" applyBorder="1">
      <alignment/>
      <protection/>
    </xf>
    <xf numFmtId="0" fontId="14" fillId="0" borderId="33" xfId="0" applyFont="1" applyBorder="1" applyAlignment="1" applyProtection="1">
      <alignment horizontal="left" vertical="center" indent="1"/>
      <protection locked="0"/>
    </xf>
    <xf numFmtId="3" fontId="14" fillId="0" borderId="34" xfId="0" applyNumberFormat="1" applyFont="1" applyBorder="1" applyAlignment="1" applyProtection="1">
      <alignment horizontal="left" vertical="center" indent="1"/>
      <protection locked="0"/>
    </xf>
    <xf numFmtId="3" fontId="3" fillId="0" borderId="32" xfId="0" applyNumberFormat="1" applyFont="1" applyFill="1" applyBorder="1" applyAlignment="1" applyProtection="1">
      <alignment horizontal="right" vertical="center" indent="1"/>
      <protection/>
    </xf>
    <xf numFmtId="0" fontId="2" fillId="0" borderId="0" xfId="62" applyFill="1" applyAlignment="1">
      <alignment horizontal="right"/>
      <protection/>
    </xf>
    <xf numFmtId="0" fontId="2" fillId="0" borderId="0" xfId="62" applyFill="1" applyProtection="1">
      <alignment/>
      <protection/>
    </xf>
    <xf numFmtId="0" fontId="12" fillId="0" borderId="22" xfId="62" applyFont="1" applyFill="1" applyBorder="1" applyAlignment="1" applyProtection="1">
      <alignment horizontal="center" vertical="center" wrapText="1"/>
      <protection/>
    </xf>
    <xf numFmtId="0" fontId="12" fillId="0" borderId="23" xfId="62" applyFont="1" applyFill="1" applyBorder="1" applyAlignment="1" applyProtection="1">
      <alignment horizontal="center" vertical="center" wrapText="1"/>
      <protection/>
    </xf>
    <xf numFmtId="0" fontId="12" fillId="0" borderId="24" xfId="62" applyFont="1" applyFill="1" applyBorder="1" applyAlignment="1" applyProtection="1">
      <alignment horizontal="center" vertical="center" wrapText="1"/>
      <protection/>
    </xf>
    <xf numFmtId="0" fontId="14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2" fillId="0" borderId="0" xfId="62" applyFill="1" applyAlignment="1" applyProtection="1">
      <alignment/>
      <protection/>
    </xf>
    <xf numFmtId="164" fontId="17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62" applyFill="1" applyBorder="1" applyProtection="1">
      <alignment/>
      <protection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right" vertical="center" indent="1"/>
      <protection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3" fontId="2" fillId="0" borderId="36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 applyProtection="1">
      <alignment horizontal="right" vertical="center" indent="1"/>
      <protection locked="0"/>
    </xf>
    <xf numFmtId="3" fontId="1" fillId="0" borderId="38" xfId="0" applyNumberFormat="1" applyFont="1" applyBorder="1" applyAlignment="1" applyProtection="1">
      <alignment horizontal="right" vertical="center" indent="1"/>
      <protection locked="0"/>
    </xf>
    <xf numFmtId="3" fontId="2" fillId="0" borderId="38" xfId="0" applyNumberFormat="1" applyFont="1" applyBorder="1" applyAlignment="1" applyProtection="1">
      <alignment horizontal="right" vertical="center" indent="1"/>
      <protection locked="0"/>
    </xf>
    <xf numFmtId="3" fontId="14" fillId="0" borderId="38" xfId="0" applyNumberFormat="1" applyFont="1" applyBorder="1" applyAlignment="1" applyProtection="1">
      <alignment horizontal="right" vertical="center" indent="1"/>
      <protection locked="0"/>
    </xf>
    <xf numFmtId="3" fontId="14" fillId="0" borderId="38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9" xfId="0" applyNumberFormat="1" applyFont="1" applyFill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0" xfId="62" applyFont="1" applyFill="1" applyBorder="1" applyAlignment="1" applyProtection="1">
      <alignment horizontal="left" vertical="center" wrapText="1" indent="1"/>
      <protection/>
    </xf>
    <xf numFmtId="0" fontId="7" fillId="0" borderId="11" xfId="62" applyFont="1" applyFill="1" applyBorder="1" applyAlignment="1" applyProtection="1">
      <alignment horizontal="left" vertical="center" wrapText="1" indent="1"/>
      <protection/>
    </xf>
    <xf numFmtId="164" fontId="7" fillId="0" borderId="14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62" applyFont="1" applyFill="1" applyProtection="1">
      <alignment/>
      <protection/>
    </xf>
    <xf numFmtId="49" fontId="11" fillId="0" borderId="28" xfId="62" applyNumberFormat="1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left" wrapText="1" indent="1"/>
      <protection/>
    </xf>
    <xf numFmtId="164" fontId="11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5" xfId="62" applyNumberFormat="1" applyFont="1" applyFill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wrapText="1" indent="1"/>
      <protection/>
    </xf>
    <xf numFmtId="164" fontId="11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0" xfId="62" applyNumberFormat="1" applyFont="1" applyFill="1" applyBorder="1" applyAlignment="1" applyProtection="1">
      <alignment horizontal="left" vertical="center" wrapText="1" indent="1"/>
      <protection/>
    </xf>
    <xf numFmtId="0" fontId="21" fillId="0" borderId="13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164" fontId="11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4" xfId="62" applyNumberFormat="1" applyFont="1" applyFill="1" applyBorder="1" applyAlignment="1" applyProtection="1">
      <alignment horizontal="right" vertical="center" wrapText="1" indent="1"/>
      <protection/>
    </xf>
    <xf numFmtId="164" fontId="11" fillId="0" borderId="29" xfId="62" applyNumberFormat="1" applyFont="1" applyFill="1" applyBorder="1" applyAlignment="1" applyProtection="1">
      <alignment horizontal="right" vertical="center" wrapText="1" indent="1"/>
      <protection/>
    </xf>
    <xf numFmtId="164" fontId="11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20" xfId="0" applyFont="1" applyBorder="1" applyAlignment="1" applyProtection="1">
      <alignment wrapText="1"/>
      <protection/>
    </xf>
    <xf numFmtId="164" fontId="7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  <protection/>
    </xf>
    <xf numFmtId="0" fontId="17" fillId="0" borderId="16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7" fillId="0" borderId="22" xfId="62" applyFont="1" applyFill="1" applyBorder="1" applyAlignment="1" applyProtection="1">
      <alignment horizontal="left" vertical="center" wrapText="1" indent="1"/>
      <protection/>
    </xf>
    <xf numFmtId="0" fontId="7" fillId="0" borderId="23" xfId="62" applyFont="1" applyFill="1" applyBorder="1" applyAlignment="1" applyProtection="1">
      <alignment vertical="center" wrapText="1"/>
      <protection/>
    </xf>
    <xf numFmtId="164" fontId="7" fillId="0" borderId="24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62" applyFont="1" applyFill="1" applyProtection="1">
      <alignment/>
      <protection/>
    </xf>
    <xf numFmtId="49" fontId="11" fillId="0" borderId="40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41" xfId="62" applyFont="1" applyFill="1" applyBorder="1" applyAlignment="1" applyProtection="1">
      <alignment horizontal="left" vertical="center" wrapText="1" indent="1"/>
      <protection/>
    </xf>
    <xf numFmtId="164" fontId="11" fillId="0" borderId="42" xfId="6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62" applyFont="1" applyFill="1" applyBorder="1" applyAlignment="1" applyProtection="1">
      <alignment horizontal="left" vertical="center" wrapText="1" indent="1"/>
      <protection/>
    </xf>
    <xf numFmtId="0" fontId="11" fillId="0" borderId="43" xfId="62" applyFont="1" applyFill="1" applyBorder="1" applyAlignment="1" applyProtection="1">
      <alignment horizontal="left" vertical="center" wrapText="1" indent="1"/>
      <protection/>
    </xf>
    <xf numFmtId="0" fontId="11" fillId="0" borderId="0" xfId="62" applyFont="1" applyFill="1" applyBorder="1" applyAlignment="1" applyProtection="1">
      <alignment horizontal="left" vertical="center" wrapText="1" indent="1"/>
      <protection/>
    </xf>
    <xf numFmtId="0" fontId="11" fillId="0" borderId="12" xfId="62" applyFont="1" applyFill="1" applyBorder="1" applyAlignment="1" applyProtection="1">
      <alignment horizontal="left" indent="6"/>
      <protection/>
    </xf>
    <xf numFmtId="0" fontId="11" fillId="0" borderId="12" xfId="62" applyFont="1" applyFill="1" applyBorder="1" applyAlignment="1" applyProtection="1">
      <alignment horizontal="left" vertical="center" wrapText="1" indent="6"/>
      <protection/>
    </xf>
    <xf numFmtId="49" fontId="11" fillId="0" borderId="44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13" xfId="62" applyFont="1" applyFill="1" applyBorder="1" applyAlignment="1" applyProtection="1">
      <alignment horizontal="left" vertical="center" wrapText="1" indent="6"/>
      <protection/>
    </xf>
    <xf numFmtId="49" fontId="11" fillId="0" borderId="45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46" xfId="62" applyFont="1" applyFill="1" applyBorder="1" applyAlignment="1" applyProtection="1">
      <alignment horizontal="left" vertical="center" wrapText="1" indent="6"/>
      <protection/>
    </xf>
    <xf numFmtId="164" fontId="11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62" applyFont="1" applyFill="1" applyBorder="1" applyAlignment="1" applyProtection="1">
      <alignment vertical="center" wrapText="1"/>
      <protection/>
    </xf>
    <xf numFmtId="0" fontId="11" fillId="0" borderId="13" xfId="62" applyFont="1" applyFill="1" applyBorder="1" applyAlignment="1" applyProtection="1">
      <alignment horizontal="left" vertical="center" wrapText="1" indent="1"/>
      <protection/>
    </xf>
    <xf numFmtId="164" fontId="11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11" fillId="0" borderId="26" xfId="62" applyFont="1" applyFill="1" applyBorder="1" applyAlignment="1" applyProtection="1">
      <alignment horizontal="left" vertical="center" wrapText="1" indent="6"/>
      <protection/>
    </xf>
    <xf numFmtId="164" fontId="11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62" applyFont="1" applyFill="1" applyBorder="1" applyAlignment="1" applyProtection="1">
      <alignment horizontal="left" vertical="center" wrapText="1" indent="1"/>
      <protection/>
    </xf>
    <xf numFmtId="0" fontId="11" fillId="0" borderId="26" xfId="62" applyFont="1" applyFill="1" applyBorder="1" applyAlignment="1" applyProtection="1">
      <alignment horizontal="left" vertical="center" wrapText="1" indent="1"/>
      <protection/>
    </xf>
    <xf numFmtId="0" fontId="11" fillId="0" borderId="35" xfId="62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0" fontId="29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1" fillId="0" borderId="0" xfId="62" applyFont="1" applyFill="1" applyAlignment="1" applyProtection="1">
      <alignment horizontal="right" vertical="center" indent="1"/>
      <protection/>
    </xf>
    <xf numFmtId="0" fontId="11" fillId="0" borderId="0" xfId="62" applyFont="1" applyFill="1" applyBorder="1" applyProtection="1">
      <alignment/>
      <protection/>
    </xf>
    <xf numFmtId="0" fontId="7" fillId="0" borderId="22" xfId="62" applyFont="1" applyFill="1" applyBorder="1" applyAlignment="1" applyProtection="1">
      <alignment horizontal="center" vertical="center" wrapText="1"/>
      <protection/>
    </xf>
    <xf numFmtId="0" fontId="7" fillId="0" borderId="23" xfId="62" applyFont="1" applyFill="1" applyBorder="1" applyAlignment="1" applyProtection="1">
      <alignment horizontal="center" vertical="center" wrapText="1"/>
      <protection/>
    </xf>
    <xf numFmtId="164" fontId="1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1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3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2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40" xfId="62" applyFont="1" applyFill="1" applyBorder="1" applyAlignment="1" applyProtection="1">
      <alignment horizontal="center" vertical="center"/>
      <protection/>
    </xf>
    <xf numFmtId="166" fontId="0" fillId="0" borderId="55" xfId="40" applyNumberFormat="1" applyFont="1" applyFill="1" applyBorder="1" applyAlignment="1" applyProtection="1">
      <alignment/>
      <protection locked="0"/>
    </xf>
    <xf numFmtId="0" fontId="0" fillId="0" borderId="41" xfId="62" applyFont="1" applyFill="1" applyBorder="1">
      <alignment/>
      <protection/>
    </xf>
    <xf numFmtId="0" fontId="0" fillId="0" borderId="0" xfId="62" applyFont="1" applyFill="1">
      <alignment/>
      <protection/>
    </xf>
    <xf numFmtId="0" fontId="0" fillId="0" borderId="15" xfId="62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justify" wrapText="1"/>
    </xf>
    <xf numFmtId="166" fontId="0" fillId="0" borderId="56" xfId="40" applyNumberFormat="1" applyFont="1" applyFill="1" applyBorder="1" applyAlignment="1" applyProtection="1">
      <alignment/>
      <protection locked="0"/>
    </xf>
    <xf numFmtId="0" fontId="0" fillId="0" borderId="12" xfId="62" applyFont="1" applyFill="1" applyBorder="1">
      <alignment/>
      <protection/>
    </xf>
    <xf numFmtId="0" fontId="27" fillId="0" borderId="12" xfId="0" applyFont="1" applyBorder="1" applyAlignment="1">
      <alignment wrapText="1"/>
    </xf>
    <xf numFmtId="0" fontId="0" fillId="0" borderId="20" xfId="62" applyFont="1" applyFill="1" applyBorder="1" applyAlignment="1" applyProtection="1">
      <alignment horizontal="center" vertical="center"/>
      <protection/>
    </xf>
    <xf numFmtId="166" fontId="0" fillId="0" borderId="57" xfId="40" applyNumberFormat="1" applyFont="1" applyFill="1" applyBorder="1" applyAlignment="1" applyProtection="1">
      <alignment/>
      <protection locked="0"/>
    </xf>
    <xf numFmtId="0" fontId="27" fillId="0" borderId="46" xfId="0" applyFont="1" applyBorder="1" applyAlignment="1">
      <alignment wrapText="1"/>
    </xf>
    <xf numFmtId="0" fontId="0" fillId="0" borderId="46" xfId="62" applyFont="1" applyFill="1" applyBorder="1">
      <alignment/>
      <protection/>
    </xf>
    <xf numFmtId="0" fontId="7" fillId="0" borderId="40" xfId="62" applyFont="1" applyFill="1" applyBorder="1" applyAlignment="1" applyProtection="1">
      <alignment horizontal="center" vertical="center" wrapText="1"/>
      <protection/>
    </xf>
    <xf numFmtId="0" fontId="7" fillId="0" borderId="41" xfId="62" applyFont="1" applyFill="1" applyBorder="1" applyAlignment="1" applyProtection="1">
      <alignment horizontal="center" vertical="center" wrapText="1"/>
      <protection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Fill="1">
      <alignment/>
      <protection/>
    </xf>
    <xf numFmtId="164" fontId="0" fillId="0" borderId="0" xfId="0" applyNumberFormat="1" applyFont="1" applyFill="1" applyAlignment="1">
      <alignment vertical="center" wrapText="1"/>
    </xf>
    <xf numFmtId="0" fontId="11" fillId="0" borderId="10" xfId="63" applyFont="1" applyFill="1" applyBorder="1" applyAlignment="1" applyProtection="1">
      <alignment horizontal="left" vertical="center" indent="1"/>
      <protection/>
    </xf>
    <xf numFmtId="0" fontId="11" fillId="0" borderId="0" xfId="63" applyFont="1" applyFill="1" applyAlignment="1" applyProtection="1">
      <alignment vertical="center"/>
      <protection/>
    </xf>
    <xf numFmtId="0" fontId="11" fillId="0" borderId="44" xfId="63" applyFont="1" applyFill="1" applyBorder="1" applyAlignment="1" applyProtection="1">
      <alignment horizontal="left" vertical="center" indent="1"/>
      <protection/>
    </xf>
    <xf numFmtId="0" fontId="11" fillId="0" borderId="35" xfId="63" applyFont="1" applyFill="1" applyBorder="1" applyAlignment="1" applyProtection="1">
      <alignment horizontal="left" vertical="center" wrapText="1" indent="1"/>
      <protection/>
    </xf>
    <xf numFmtId="164" fontId="11" fillId="0" borderId="35" xfId="63" applyNumberFormat="1" applyFont="1" applyFill="1" applyBorder="1" applyAlignment="1" applyProtection="1">
      <alignment vertical="center"/>
      <protection locked="0"/>
    </xf>
    <xf numFmtId="164" fontId="11" fillId="0" borderId="53" xfId="63" applyNumberFormat="1" applyFont="1" applyFill="1" applyBorder="1" applyAlignment="1" applyProtection="1">
      <alignment vertical="center"/>
      <protection/>
    </xf>
    <xf numFmtId="0" fontId="11" fillId="0" borderId="15" xfId="63" applyFont="1" applyFill="1" applyBorder="1" applyAlignment="1" applyProtection="1">
      <alignment horizontal="left" vertical="center" indent="1"/>
      <protection/>
    </xf>
    <xf numFmtId="0" fontId="11" fillId="0" borderId="12" xfId="63" applyFont="1" applyFill="1" applyBorder="1" applyAlignment="1" applyProtection="1">
      <alignment horizontal="left" vertical="center" wrapText="1" indent="1"/>
      <protection/>
    </xf>
    <xf numFmtId="164" fontId="11" fillId="0" borderId="12" xfId="63" applyNumberFormat="1" applyFont="1" applyFill="1" applyBorder="1" applyAlignment="1" applyProtection="1">
      <alignment vertical="center"/>
      <protection locked="0"/>
    </xf>
    <xf numFmtId="164" fontId="11" fillId="0" borderId="19" xfId="63" applyNumberFormat="1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vertical="center"/>
      <protection locked="0"/>
    </xf>
    <xf numFmtId="0" fontId="11" fillId="0" borderId="26" xfId="63" applyFont="1" applyFill="1" applyBorder="1" applyAlignment="1" applyProtection="1">
      <alignment horizontal="left" vertical="center" wrapText="1" indent="1"/>
      <protection/>
    </xf>
    <xf numFmtId="164" fontId="11" fillId="0" borderId="26" xfId="63" applyNumberFormat="1" applyFont="1" applyFill="1" applyBorder="1" applyAlignment="1" applyProtection="1">
      <alignment vertical="center"/>
      <protection locked="0"/>
    </xf>
    <xf numFmtId="164" fontId="11" fillId="0" borderId="29" xfId="63" applyNumberFormat="1" applyFont="1" applyFill="1" applyBorder="1" applyAlignment="1" applyProtection="1">
      <alignment vertical="center"/>
      <protection/>
    </xf>
    <xf numFmtId="0" fontId="11" fillId="0" borderId="12" xfId="63" applyFont="1" applyFill="1" applyBorder="1" applyAlignment="1" applyProtection="1">
      <alignment horizontal="left" vertical="center" indent="1"/>
      <protection/>
    </xf>
    <xf numFmtId="164" fontId="7" fillId="0" borderId="11" xfId="63" applyNumberFormat="1" applyFont="1" applyFill="1" applyBorder="1" applyAlignment="1" applyProtection="1">
      <alignment vertical="center"/>
      <protection/>
    </xf>
    <xf numFmtId="164" fontId="7" fillId="0" borderId="14" xfId="63" applyNumberFormat="1" applyFont="1" applyFill="1" applyBorder="1" applyAlignment="1" applyProtection="1">
      <alignment vertical="center"/>
      <protection/>
    </xf>
    <xf numFmtId="0" fontId="11" fillId="0" borderId="26" xfId="63" applyFont="1" applyFill="1" applyBorder="1" applyAlignment="1" applyProtection="1">
      <alignment horizontal="left" vertical="center" indent="1"/>
      <protection/>
    </xf>
    <xf numFmtId="164" fontId="7" fillId="0" borderId="11" xfId="63" applyNumberFormat="1" applyFont="1" applyFill="1" applyBorder="1" applyProtection="1">
      <alignment/>
      <protection/>
    </xf>
    <xf numFmtId="164" fontId="7" fillId="0" borderId="14" xfId="63" applyNumberFormat="1" applyFont="1" applyFill="1" applyBorder="1" applyProtection="1">
      <alignment/>
      <protection/>
    </xf>
    <xf numFmtId="0" fontId="11" fillId="0" borderId="0" xfId="63" applyFont="1" applyFill="1" applyProtection="1">
      <alignment/>
      <protection locked="0"/>
    </xf>
    <xf numFmtId="0" fontId="18" fillId="0" borderId="58" xfId="0" applyFont="1" applyFill="1" applyBorder="1" applyAlignment="1" applyProtection="1">
      <alignment horizontal="left" vertical="center" wrapText="1"/>
      <protection locked="0"/>
    </xf>
    <xf numFmtId="0" fontId="18" fillId="0" borderId="59" xfId="0" applyFont="1" applyFill="1" applyBorder="1" applyAlignment="1" applyProtection="1">
      <alignment horizontal="left" vertical="center" wrapText="1"/>
      <protection locked="0"/>
    </xf>
    <xf numFmtId="0" fontId="2" fillId="0" borderId="0" xfId="63" applyFont="1" applyFill="1" applyProtection="1">
      <alignment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7" fillId="0" borderId="16" xfId="62" applyFont="1" applyFill="1" applyBorder="1" applyAlignment="1" applyProtection="1">
      <alignment horizontal="left" vertical="center" wrapText="1" indent="1"/>
      <protection/>
    </xf>
    <xf numFmtId="0" fontId="7" fillId="0" borderId="17" xfId="62" applyFont="1" applyFill="1" applyBorder="1" applyAlignment="1" applyProtection="1">
      <alignment horizontal="left" vertical="center" wrapText="1" indent="1"/>
      <protection/>
    </xf>
    <xf numFmtId="49" fontId="11" fillId="0" borderId="26" xfId="62" applyNumberFormat="1" applyFont="1" applyFill="1" applyBorder="1" applyAlignment="1" applyProtection="1">
      <alignment horizontal="left" vertical="center" wrapText="1" indent="1"/>
      <protection/>
    </xf>
    <xf numFmtId="49" fontId="11" fillId="0" borderId="12" xfId="62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164" fontId="18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41" xfId="62" applyFont="1" applyFill="1" applyBorder="1" applyProtection="1">
      <alignment/>
      <protection/>
    </xf>
    <xf numFmtId="0" fontId="0" fillId="0" borderId="42" xfId="62" applyFont="1" applyFill="1" applyBorder="1">
      <alignment/>
      <protection/>
    </xf>
    <xf numFmtId="0" fontId="0" fillId="0" borderId="19" xfId="62" applyFont="1" applyFill="1" applyBorder="1">
      <alignment/>
      <protection/>
    </xf>
    <xf numFmtId="0" fontId="0" fillId="0" borderId="45" xfId="62" applyFont="1" applyFill="1" applyBorder="1" applyAlignment="1" applyProtection="1">
      <alignment horizontal="center" vertical="center"/>
      <protection/>
    </xf>
    <xf numFmtId="166" fontId="0" fillId="0" borderId="61" xfId="40" applyNumberFormat="1" applyFont="1" applyFill="1" applyBorder="1" applyAlignment="1" applyProtection="1">
      <alignment/>
      <protection locked="0"/>
    </xf>
    <xf numFmtId="0" fontId="0" fillId="0" borderId="47" xfId="62" applyFont="1" applyFill="1" applyBorder="1">
      <alignment/>
      <protection/>
    </xf>
    <xf numFmtId="164" fontId="11" fillId="0" borderId="0" xfId="63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164" fontId="30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 applyProtection="1">
      <alignment horizontal="left" vertical="center" wrapText="1" inden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 applyProtection="1">
      <alignment horizontal="lef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3" xfId="0" applyFont="1" applyFill="1" applyBorder="1" applyAlignment="1" applyProtection="1">
      <alignment horizontal="left" vertical="center" wrapText="1" indent="8"/>
      <protection/>
    </xf>
    <xf numFmtId="0" fontId="14" fillId="0" borderId="26" xfId="0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20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 applyProtection="1">
      <alignment vertical="center" wrapText="1"/>
      <protection locked="0"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164" fontId="0" fillId="0" borderId="12" xfId="0" applyNumberFormat="1" applyFill="1" applyBorder="1" applyAlignment="1">
      <alignment vertical="center" wrapText="1"/>
    </xf>
    <xf numFmtId="164" fontId="1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/>
    </xf>
    <xf numFmtId="164" fontId="12" fillId="0" borderId="64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66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 locked="0"/>
    </xf>
    <xf numFmtId="164" fontId="14" fillId="0" borderId="66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4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4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52" xfId="0" applyNumberFormat="1" applyFont="1" applyFill="1" applyBorder="1" applyAlignment="1" applyProtection="1">
      <alignment vertical="center" wrapText="1"/>
      <protection locked="0"/>
    </xf>
    <xf numFmtId="164" fontId="14" fillId="0" borderId="44" xfId="0" applyNumberFormat="1" applyFont="1" applyFill="1" applyBorder="1" applyAlignment="1" applyProtection="1">
      <alignment vertical="center" wrapText="1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 locked="0"/>
    </xf>
    <xf numFmtId="164" fontId="14" fillId="0" borderId="53" xfId="0" applyNumberFormat="1" applyFont="1" applyFill="1" applyBorder="1" applyAlignment="1" applyProtection="1">
      <alignment vertical="center" wrapText="1"/>
      <protection locked="0"/>
    </xf>
    <xf numFmtId="164" fontId="14" fillId="0" borderId="52" xfId="0" applyNumberFormat="1" applyFont="1" applyFill="1" applyBorder="1" applyAlignment="1" applyProtection="1">
      <alignment vertical="center" wrapText="1"/>
      <protection/>
    </xf>
    <xf numFmtId="164" fontId="0" fillId="33" borderId="65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0" xfId="0" applyNumberFormat="1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164" fontId="14" fillId="0" borderId="14" xfId="0" applyNumberFormat="1" applyFont="1" applyFill="1" applyBorder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horizontal="right" vertical="center" shrinkToFit="1"/>
      <protection/>
    </xf>
    <xf numFmtId="164" fontId="2" fillId="0" borderId="0" xfId="62" applyNumberFormat="1" applyFont="1" applyFill="1" applyAlignment="1" applyProtection="1">
      <alignment horizontal="right" vertical="center" indent="1"/>
      <protection/>
    </xf>
    <xf numFmtId="41" fontId="18" fillId="0" borderId="60" xfId="0" applyNumberFormat="1" applyFont="1" applyFill="1" applyBorder="1" applyAlignment="1" applyProtection="1">
      <alignment horizontal="center" vertical="center" wrapText="1"/>
      <protection locked="0"/>
    </xf>
    <xf numFmtId="4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41" fontId="19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33" xfId="0" applyNumberFormat="1" applyFont="1" applyBorder="1" applyAlignment="1" applyProtection="1">
      <alignment horizontal="right" vertical="center" indent="1"/>
      <protection locked="0"/>
    </xf>
    <xf numFmtId="0" fontId="2" fillId="0" borderId="33" xfId="0" applyFont="1" applyBorder="1" applyAlignment="1" applyProtection="1">
      <alignment horizontal="left" vertical="center" indent="1"/>
      <protection locked="0"/>
    </xf>
    <xf numFmtId="41" fontId="2" fillId="0" borderId="33" xfId="0" applyNumberFormat="1" applyFont="1" applyBorder="1" applyAlignment="1" applyProtection="1">
      <alignment horizontal="right" vertical="center" indent="1"/>
      <protection locked="0"/>
    </xf>
    <xf numFmtId="41" fontId="2" fillId="0" borderId="33" xfId="0" applyNumberFormat="1" applyFont="1" applyBorder="1" applyAlignment="1" applyProtection="1">
      <alignment horizontal="left" vertical="center" indent="1"/>
      <protection locked="0"/>
    </xf>
    <xf numFmtId="3" fontId="2" fillId="0" borderId="27" xfId="0" applyNumberFormat="1" applyFont="1" applyBorder="1" applyAlignment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34" fillId="0" borderId="12" xfId="61" applyFont="1" applyFill="1" applyBorder="1" applyAlignment="1" applyProtection="1">
      <alignment vertical="center" wrapText="1"/>
      <protection/>
    </xf>
    <xf numFmtId="3" fontId="35" fillId="0" borderId="12" xfId="61" applyNumberFormat="1" applyFont="1" applyFill="1" applyBorder="1" applyAlignment="1" applyProtection="1">
      <alignment vertical="center"/>
      <protection/>
    </xf>
    <xf numFmtId="3" fontId="34" fillId="0" borderId="12" xfId="61" applyNumberFormat="1" applyFont="1" applyFill="1" applyBorder="1" applyAlignment="1" applyProtection="1">
      <alignment vertical="center"/>
      <protection/>
    </xf>
    <xf numFmtId="0" fontId="7" fillId="0" borderId="0" xfId="62" applyFont="1" applyFill="1" applyAlignment="1" applyProtection="1">
      <alignment horizontal="center"/>
      <protection/>
    </xf>
    <xf numFmtId="164" fontId="13" fillId="0" borderId="31" xfId="62" applyNumberFormat="1" applyFont="1" applyFill="1" applyBorder="1" applyAlignment="1" applyProtection="1">
      <alignment horizontal="left" vertical="center"/>
      <protection/>
    </xf>
    <xf numFmtId="0" fontId="2" fillId="0" borderId="0" xfId="62" applyFont="1" applyFill="1" applyAlignment="1">
      <alignment horizontal="right"/>
      <protection/>
    </xf>
    <xf numFmtId="0" fontId="0" fillId="0" borderId="0" xfId="0" applyAlignment="1">
      <alignment horizontal="right"/>
    </xf>
    <xf numFmtId="164" fontId="6" fillId="0" borderId="0" xfId="62" applyNumberFormat="1" applyFont="1" applyFill="1" applyBorder="1" applyAlignment="1" applyProtection="1">
      <alignment horizontal="center" vertical="center"/>
      <protection/>
    </xf>
    <xf numFmtId="164" fontId="13" fillId="0" borderId="31" xfId="62" applyNumberFormat="1" applyFont="1" applyFill="1" applyBorder="1" applyAlignment="1" applyProtection="1">
      <alignment horizontal="left"/>
      <protection/>
    </xf>
    <xf numFmtId="0" fontId="6" fillId="0" borderId="0" xfId="62" applyFont="1" applyFill="1" applyAlignment="1">
      <alignment horizontal="center"/>
      <protection/>
    </xf>
    <xf numFmtId="0" fontId="6" fillId="0" borderId="0" xfId="62" applyFont="1" applyFill="1" applyAlignment="1" applyProtection="1">
      <alignment horizontal="center"/>
      <protection/>
    </xf>
    <xf numFmtId="0" fontId="6" fillId="0" borderId="0" xfId="62" applyFont="1" applyFill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62" applyFont="1" applyFill="1" applyAlignment="1">
      <alignment horizontal="center"/>
      <protection/>
    </xf>
    <xf numFmtId="164" fontId="10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2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 applyProtection="1">
      <alignment horizontal="left"/>
      <protection/>
    </xf>
    <xf numFmtId="0" fontId="7" fillId="0" borderId="11" xfId="62" applyFont="1" applyFill="1" applyBorder="1" applyAlignment="1" applyProtection="1">
      <alignment horizontal="left"/>
      <protection/>
    </xf>
    <xf numFmtId="0" fontId="14" fillId="0" borderId="69" xfId="62" applyFont="1" applyFill="1" applyBorder="1" applyAlignment="1">
      <alignment horizontal="justify" vertical="center" wrapText="1"/>
      <protection/>
    </xf>
    <xf numFmtId="164" fontId="4" fillId="0" borderId="0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5" fillId="0" borderId="31" xfId="0" applyFont="1" applyFill="1" applyBorder="1" applyAlignment="1" applyProtection="1">
      <alignment horizontal="right"/>
      <protection/>
    </xf>
    <xf numFmtId="0" fontId="0" fillId="0" borderId="31" xfId="0" applyBorder="1" applyAlignment="1">
      <alignment horizontal="right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 applyProtection="1">
      <alignment horizontal="right"/>
      <protection/>
    </xf>
    <xf numFmtId="0" fontId="7" fillId="0" borderId="64" xfId="0" applyFont="1" applyBorder="1" applyAlignment="1" applyProtection="1">
      <alignment horizontal="left" vertical="center" indent="2"/>
      <protection/>
    </xf>
    <xf numFmtId="0" fontId="7" fillId="0" borderId="70" xfId="0" applyFont="1" applyBorder="1" applyAlignment="1" applyProtection="1">
      <alignment horizontal="left" vertical="center" indent="2"/>
      <protection/>
    </xf>
    <xf numFmtId="0" fontId="13" fillId="0" borderId="65" xfId="63" applyFont="1" applyFill="1" applyBorder="1" applyAlignment="1" applyProtection="1">
      <alignment horizontal="left" vertical="center" indent="1"/>
      <protection/>
    </xf>
    <xf numFmtId="0" fontId="13" fillId="0" borderId="71" xfId="63" applyFont="1" applyFill="1" applyBorder="1" applyAlignment="1" applyProtection="1">
      <alignment horizontal="left" vertical="center" indent="1"/>
      <protection/>
    </xf>
    <xf numFmtId="0" fontId="13" fillId="0" borderId="32" xfId="63" applyFont="1" applyFill="1" applyBorder="1" applyAlignment="1" applyProtection="1">
      <alignment horizontal="left" vertical="center" indent="1"/>
      <protection/>
    </xf>
    <xf numFmtId="0" fontId="6" fillId="0" borderId="0" xfId="63" applyFont="1" applyFill="1" applyAlignment="1" applyProtection="1">
      <alignment horizontal="center" wrapText="1"/>
      <protection/>
    </xf>
    <xf numFmtId="0" fontId="6" fillId="0" borderId="0" xfId="63" applyFont="1" applyFill="1" applyAlignment="1" applyProtection="1">
      <alignment horizontal="center"/>
      <protection/>
    </xf>
    <xf numFmtId="164" fontId="5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4" fillId="0" borderId="69" xfId="0" applyFont="1" applyFill="1" applyBorder="1" applyAlignment="1">
      <alignment horizontal="justify" vertical="center" wrapText="1"/>
    </xf>
    <xf numFmtId="0" fontId="32" fillId="0" borderId="0" xfId="0" applyFont="1" applyAlignment="1">
      <alignment horizontal="center" wrapText="1"/>
    </xf>
    <xf numFmtId="164" fontId="7" fillId="0" borderId="6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ás 2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Már látott hiperhivatkozás" xfId="60"/>
    <cellStyle name="Normál 2" xfId="61"/>
    <cellStyle name="Normál_KVRENMUNKA" xfId="62"/>
    <cellStyle name="Normál_SEGEDLETEK" xfId="63"/>
    <cellStyle name="Összesen" xfId="64"/>
    <cellStyle name="Currency" xfId="65"/>
    <cellStyle name="Currency [0]" xfId="66"/>
    <cellStyle name="Pénznem 2" xfId="67"/>
    <cellStyle name="Pénznem 2 2" xfId="68"/>
    <cellStyle name="Pénznem 3" xfId="69"/>
    <cellStyle name="Pénznem 4" xfId="70"/>
    <cellStyle name="Rossz" xfId="71"/>
    <cellStyle name="Semleges" xfId="72"/>
    <cellStyle name="Számítás" xfId="73"/>
    <cellStyle name="Percent" xfId="74"/>
    <cellStyle name="Százalék 2" xfId="7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115</v>
      </c>
    </row>
    <row r="4" spans="1:2" ht="12.75">
      <c r="A4" s="55"/>
      <c r="B4" s="55"/>
    </row>
    <row r="5" spans="1:2" s="60" customFormat="1" ht="15.75">
      <c r="A5" s="40" t="s">
        <v>201</v>
      </c>
      <c r="B5" s="59"/>
    </row>
    <row r="6" spans="1:2" ht="12.75">
      <c r="A6" s="55"/>
      <c r="B6" s="55"/>
    </row>
    <row r="7" spans="1:2" ht="12.75">
      <c r="A7" s="55" t="s">
        <v>154</v>
      </c>
      <c r="B7" s="55" t="s">
        <v>203</v>
      </c>
    </row>
    <row r="8" spans="1:2" ht="12.75">
      <c r="A8" s="55" t="s">
        <v>116</v>
      </c>
      <c r="B8" s="55" t="s">
        <v>204</v>
      </c>
    </row>
    <row r="9" spans="1:2" ht="12.75">
      <c r="A9" s="55" t="s">
        <v>199</v>
      </c>
      <c r="B9" s="55" t="s">
        <v>205</v>
      </c>
    </row>
    <row r="10" spans="1:2" ht="12.75">
      <c r="A10" s="55"/>
      <c r="B10" s="55"/>
    </row>
    <row r="11" spans="1:2" ht="12.75">
      <c r="A11" s="55"/>
      <c r="B11" s="55"/>
    </row>
    <row r="12" spans="1:2" s="60" customFormat="1" ht="15.75">
      <c r="A12" s="40" t="s">
        <v>202</v>
      </c>
      <c r="B12" s="59"/>
    </row>
    <row r="13" spans="1:2" ht="12.75">
      <c r="A13" s="55"/>
      <c r="B13" s="55"/>
    </row>
    <row r="14" spans="1:2" ht="12.75">
      <c r="A14" s="55" t="s">
        <v>126</v>
      </c>
      <c r="B14" s="55" t="s">
        <v>206</v>
      </c>
    </row>
    <row r="15" spans="1:2" ht="12.75">
      <c r="A15" s="55" t="s">
        <v>117</v>
      </c>
      <c r="B15" s="55" t="s">
        <v>207</v>
      </c>
    </row>
    <row r="16" spans="1:2" ht="12.75">
      <c r="A16" s="55" t="s">
        <v>200</v>
      </c>
      <c r="B16" s="55" t="s">
        <v>208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3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9.50390625" style="130" customWidth="1"/>
    <col min="2" max="2" width="91.50390625" style="130" customWidth="1"/>
    <col min="3" max="3" width="30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548</v>
      </c>
      <c r="B1" s="433"/>
      <c r="C1" s="433"/>
      <c r="D1" s="138"/>
      <c r="E1" s="138"/>
      <c r="F1" s="138"/>
    </row>
    <row r="2" spans="1:6" ht="15.75">
      <c r="A2" s="436" t="s">
        <v>505</v>
      </c>
      <c r="B2" s="440"/>
      <c r="C2" s="440"/>
      <c r="D2" s="440"/>
      <c r="E2" s="440"/>
      <c r="F2" s="440"/>
    </row>
    <row r="3" spans="1:6" ht="15.75" customHeight="1">
      <c r="A3" s="441" t="s">
        <v>443</v>
      </c>
      <c r="B3" s="441"/>
      <c r="C3" s="441"/>
      <c r="D3" s="326"/>
      <c r="E3" s="326"/>
      <c r="F3" s="326"/>
    </row>
    <row r="4" spans="1:3" ht="15.75" customHeight="1">
      <c r="A4" s="434" t="s">
        <v>10</v>
      </c>
      <c r="B4" s="434"/>
      <c r="C4" s="434"/>
    </row>
    <row r="5" spans="1:3" ht="15.75" customHeight="1" thickBot="1">
      <c r="A5" s="431" t="s">
        <v>118</v>
      </c>
      <c r="B5" s="431"/>
      <c r="C5" s="114" t="s">
        <v>9</v>
      </c>
    </row>
    <row r="6" spans="1:3" ht="37.5" customHeight="1" thickBot="1">
      <c r="A6" s="4" t="s">
        <v>60</v>
      </c>
      <c r="B6" s="5" t="s">
        <v>12</v>
      </c>
      <c r="C6" s="15" t="s">
        <v>488</v>
      </c>
    </row>
    <row r="7" spans="1:3" s="169" customFormat="1" ht="12" customHeight="1" thickBot="1">
      <c r="A7" s="227">
        <v>1</v>
      </c>
      <c r="B7" s="228">
        <v>2</v>
      </c>
      <c r="C7" s="132">
        <v>3</v>
      </c>
    </row>
    <row r="8" spans="1:3" s="169" customFormat="1" ht="12" customHeight="1" thickBot="1">
      <c r="A8" s="166" t="s">
        <v>13</v>
      </c>
      <c r="B8" s="167" t="s">
        <v>211</v>
      </c>
      <c r="C8" s="168">
        <f>+C9+C10+C11+C12+C13+C14</f>
        <v>0</v>
      </c>
    </row>
    <row r="9" spans="1:3" s="169" customFormat="1" ht="12" customHeight="1">
      <c r="A9" s="170" t="s">
        <v>85</v>
      </c>
      <c r="B9" s="171" t="s">
        <v>212</v>
      </c>
      <c r="C9" s="172"/>
    </row>
    <row r="10" spans="1:3" s="169" customFormat="1" ht="12" customHeight="1">
      <c r="A10" s="173" t="s">
        <v>86</v>
      </c>
      <c r="B10" s="174" t="s">
        <v>213</v>
      </c>
      <c r="C10" s="175"/>
    </row>
    <row r="11" spans="1:3" s="169" customFormat="1" ht="12" customHeight="1">
      <c r="A11" s="173" t="s">
        <v>87</v>
      </c>
      <c r="B11" s="174" t="s">
        <v>214</v>
      </c>
      <c r="C11" s="175"/>
    </row>
    <row r="12" spans="1:3" s="169" customFormat="1" ht="12" customHeight="1">
      <c r="A12" s="173" t="s">
        <v>88</v>
      </c>
      <c r="B12" s="174" t="s">
        <v>215</v>
      </c>
      <c r="C12" s="175"/>
    </row>
    <row r="13" spans="1:3" s="169" customFormat="1" ht="12" customHeight="1">
      <c r="A13" s="173" t="s">
        <v>112</v>
      </c>
      <c r="B13" s="174" t="s">
        <v>216</v>
      </c>
      <c r="C13" s="175"/>
    </row>
    <row r="14" spans="1:3" s="169" customFormat="1" ht="12" customHeight="1" thickBot="1">
      <c r="A14" s="176" t="s">
        <v>89</v>
      </c>
      <c r="B14" s="177" t="s">
        <v>217</v>
      </c>
      <c r="C14" s="175"/>
    </row>
    <row r="15" spans="1:3" s="169" customFormat="1" ht="12" customHeight="1" thickBot="1">
      <c r="A15" s="166" t="s">
        <v>14</v>
      </c>
      <c r="B15" s="178" t="s">
        <v>218</v>
      </c>
      <c r="C15" s="168">
        <f>+C16+C17+C18+C19+C20</f>
        <v>0</v>
      </c>
    </row>
    <row r="16" spans="1:3" s="169" customFormat="1" ht="12" customHeight="1">
      <c r="A16" s="170" t="s">
        <v>91</v>
      </c>
      <c r="B16" s="171" t="s">
        <v>219</v>
      </c>
      <c r="C16" s="172"/>
    </row>
    <row r="17" spans="1:3" s="169" customFormat="1" ht="12" customHeight="1">
      <c r="A17" s="173" t="s">
        <v>92</v>
      </c>
      <c r="B17" s="174" t="s">
        <v>220</v>
      </c>
      <c r="C17" s="175"/>
    </row>
    <row r="18" spans="1:3" s="169" customFormat="1" ht="12" customHeight="1">
      <c r="A18" s="173" t="s">
        <v>93</v>
      </c>
      <c r="B18" s="174" t="s">
        <v>221</v>
      </c>
      <c r="C18" s="175"/>
    </row>
    <row r="19" spans="1:3" s="169" customFormat="1" ht="12" customHeight="1">
      <c r="A19" s="173" t="s">
        <v>94</v>
      </c>
      <c r="B19" s="174" t="s">
        <v>222</v>
      </c>
      <c r="C19" s="175"/>
    </row>
    <row r="20" spans="1:3" s="169" customFormat="1" ht="12" customHeight="1">
      <c r="A20" s="173" t="s">
        <v>95</v>
      </c>
      <c r="B20" s="174" t="s">
        <v>223</v>
      </c>
      <c r="C20" s="175"/>
    </row>
    <row r="21" spans="1:3" s="169" customFormat="1" ht="12" customHeight="1" thickBot="1">
      <c r="A21" s="176" t="s">
        <v>104</v>
      </c>
      <c r="B21" s="177" t="s">
        <v>224</v>
      </c>
      <c r="C21" s="179"/>
    </row>
    <row r="22" spans="1:3" s="169" customFormat="1" ht="12" customHeight="1" thickBot="1">
      <c r="A22" s="166" t="s">
        <v>15</v>
      </c>
      <c r="B22" s="167" t="s">
        <v>225</v>
      </c>
      <c r="C22" s="168">
        <f>+C23+C24+C25+C26+C27</f>
        <v>0</v>
      </c>
    </row>
    <row r="23" spans="1:3" s="169" customFormat="1" ht="12" customHeight="1">
      <c r="A23" s="170" t="s">
        <v>74</v>
      </c>
      <c r="B23" s="171" t="s">
        <v>226</v>
      </c>
      <c r="C23" s="172"/>
    </row>
    <row r="24" spans="1:3" s="169" customFormat="1" ht="12" customHeight="1">
      <c r="A24" s="173" t="s">
        <v>75</v>
      </c>
      <c r="B24" s="174" t="s">
        <v>227</v>
      </c>
      <c r="C24" s="175"/>
    </row>
    <row r="25" spans="1:3" s="169" customFormat="1" ht="12" customHeight="1">
      <c r="A25" s="173" t="s">
        <v>76</v>
      </c>
      <c r="B25" s="174" t="s">
        <v>228</v>
      </c>
      <c r="C25" s="175"/>
    </row>
    <row r="26" spans="1:3" s="169" customFormat="1" ht="12" customHeight="1">
      <c r="A26" s="173" t="s">
        <v>77</v>
      </c>
      <c r="B26" s="174" t="s">
        <v>229</v>
      </c>
      <c r="C26" s="175"/>
    </row>
    <row r="27" spans="1:3" s="169" customFormat="1" ht="12" customHeight="1">
      <c r="A27" s="173" t="s">
        <v>129</v>
      </c>
      <c r="B27" s="174" t="s">
        <v>230</v>
      </c>
      <c r="C27" s="175"/>
    </row>
    <row r="28" spans="1:3" s="169" customFormat="1" ht="12" customHeight="1" thickBot="1">
      <c r="A28" s="176" t="s">
        <v>130</v>
      </c>
      <c r="B28" s="177" t="s">
        <v>231</v>
      </c>
      <c r="C28" s="179"/>
    </row>
    <row r="29" spans="1:3" s="169" customFormat="1" ht="12" customHeight="1" thickBot="1">
      <c r="A29" s="166" t="s">
        <v>131</v>
      </c>
      <c r="B29" s="167" t="s">
        <v>232</v>
      </c>
      <c r="C29" s="180">
        <f>+C30+C33+C34+C35</f>
        <v>0</v>
      </c>
    </row>
    <row r="30" spans="1:3" s="169" customFormat="1" ht="12" customHeight="1">
      <c r="A30" s="170" t="s">
        <v>233</v>
      </c>
      <c r="B30" s="171" t="s">
        <v>234</v>
      </c>
      <c r="C30" s="181">
        <f>+C31+C32</f>
        <v>0</v>
      </c>
    </row>
    <row r="31" spans="1:3" s="169" customFormat="1" ht="12" customHeight="1">
      <c r="A31" s="173" t="s">
        <v>235</v>
      </c>
      <c r="B31" s="174" t="s">
        <v>236</v>
      </c>
      <c r="C31" s="175"/>
    </row>
    <row r="32" spans="1:3" s="169" customFormat="1" ht="12" customHeight="1">
      <c r="A32" s="173" t="s">
        <v>237</v>
      </c>
      <c r="B32" s="174" t="s">
        <v>238</v>
      </c>
      <c r="C32" s="175"/>
    </row>
    <row r="33" spans="1:3" s="169" customFormat="1" ht="12" customHeight="1">
      <c r="A33" s="173" t="s">
        <v>239</v>
      </c>
      <c r="B33" s="174" t="s">
        <v>240</v>
      </c>
      <c r="C33" s="175"/>
    </row>
    <row r="34" spans="1:3" s="169" customFormat="1" ht="12" customHeight="1">
      <c r="A34" s="173" t="s">
        <v>241</v>
      </c>
      <c r="B34" s="174" t="s">
        <v>242</v>
      </c>
      <c r="C34" s="175"/>
    </row>
    <row r="35" spans="1:3" s="169" customFormat="1" ht="12" customHeight="1" thickBot="1">
      <c r="A35" s="176" t="s">
        <v>243</v>
      </c>
      <c r="B35" s="177" t="s">
        <v>244</v>
      </c>
      <c r="C35" s="179"/>
    </row>
    <row r="36" spans="1:3" s="169" customFormat="1" ht="12" customHeight="1" thickBot="1">
      <c r="A36" s="166" t="s">
        <v>17</v>
      </c>
      <c r="B36" s="167" t="s">
        <v>245</v>
      </c>
      <c r="C36" s="168">
        <f>SUM(C37:C46)</f>
        <v>0</v>
      </c>
    </row>
    <row r="37" spans="1:3" s="169" customFormat="1" ht="12" customHeight="1">
      <c r="A37" s="170" t="s">
        <v>78</v>
      </c>
      <c r="B37" s="171" t="s">
        <v>246</v>
      </c>
      <c r="C37" s="172"/>
    </row>
    <row r="38" spans="1:3" s="169" customFormat="1" ht="12" customHeight="1">
      <c r="A38" s="173" t="s">
        <v>79</v>
      </c>
      <c r="B38" s="174" t="s">
        <v>247</v>
      </c>
      <c r="C38" s="175"/>
    </row>
    <row r="39" spans="1:3" s="169" customFormat="1" ht="12" customHeight="1">
      <c r="A39" s="173" t="s">
        <v>80</v>
      </c>
      <c r="B39" s="174" t="s">
        <v>248</v>
      </c>
      <c r="C39" s="175"/>
    </row>
    <row r="40" spans="1:3" s="169" customFormat="1" ht="12" customHeight="1">
      <c r="A40" s="173" t="s">
        <v>133</v>
      </c>
      <c r="B40" s="174" t="s">
        <v>249</v>
      </c>
      <c r="C40" s="175"/>
    </row>
    <row r="41" spans="1:3" s="169" customFormat="1" ht="12" customHeight="1">
      <c r="A41" s="173" t="s">
        <v>134</v>
      </c>
      <c r="B41" s="174" t="s">
        <v>250</v>
      </c>
      <c r="C41" s="175"/>
    </row>
    <row r="42" spans="1:3" s="169" customFormat="1" ht="12" customHeight="1">
      <c r="A42" s="173" t="s">
        <v>135</v>
      </c>
      <c r="B42" s="174" t="s">
        <v>251</v>
      </c>
      <c r="C42" s="175"/>
    </row>
    <row r="43" spans="1:3" s="169" customFormat="1" ht="12" customHeight="1">
      <c r="A43" s="173" t="s">
        <v>136</v>
      </c>
      <c r="B43" s="174" t="s">
        <v>252</v>
      </c>
      <c r="C43" s="175"/>
    </row>
    <row r="44" spans="1:3" s="169" customFormat="1" ht="12" customHeight="1">
      <c r="A44" s="173" t="s">
        <v>137</v>
      </c>
      <c r="B44" s="174" t="s">
        <v>253</v>
      </c>
      <c r="C44" s="175"/>
    </row>
    <row r="45" spans="1:3" s="169" customFormat="1" ht="12" customHeight="1">
      <c r="A45" s="173" t="s">
        <v>254</v>
      </c>
      <c r="B45" s="174" t="s">
        <v>255</v>
      </c>
      <c r="C45" s="182"/>
    </row>
    <row r="46" spans="1:3" s="169" customFormat="1" ht="12" customHeight="1" thickBot="1">
      <c r="A46" s="176" t="s">
        <v>256</v>
      </c>
      <c r="B46" s="177" t="s">
        <v>257</v>
      </c>
      <c r="C46" s="183"/>
    </row>
    <row r="47" spans="1:3" s="169" customFormat="1" ht="12" customHeight="1" thickBot="1">
      <c r="A47" s="166" t="s">
        <v>18</v>
      </c>
      <c r="B47" s="167" t="s">
        <v>258</v>
      </c>
      <c r="C47" s="168">
        <f>SUM(C48:C52)</f>
        <v>0</v>
      </c>
    </row>
    <row r="48" spans="1:3" s="169" customFormat="1" ht="12" customHeight="1">
      <c r="A48" s="170" t="s">
        <v>81</v>
      </c>
      <c r="B48" s="171" t="s">
        <v>259</v>
      </c>
      <c r="C48" s="184"/>
    </row>
    <row r="49" spans="1:3" s="169" customFormat="1" ht="12" customHeight="1">
      <c r="A49" s="173" t="s">
        <v>82</v>
      </c>
      <c r="B49" s="174" t="s">
        <v>260</v>
      </c>
      <c r="C49" s="182"/>
    </row>
    <row r="50" spans="1:3" s="169" customFormat="1" ht="12" customHeight="1">
      <c r="A50" s="173" t="s">
        <v>261</v>
      </c>
      <c r="B50" s="174" t="s">
        <v>262</v>
      </c>
      <c r="C50" s="182"/>
    </row>
    <row r="51" spans="1:3" s="169" customFormat="1" ht="12" customHeight="1">
      <c r="A51" s="173" t="s">
        <v>263</v>
      </c>
      <c r="B51" s="174" t="s">
        <v>264</v>
      </c>
      <c r="C51" s="182"/>
    </row>
    <row r="52" spans="1:3" s="169" customFormat="1" ht="12" customHeight="1" thickBot="1">
      <c r="A52" s="176" t="s">
        <v>265</v>
      </c>
      <c r="B52" s="177" t="s">
        <v>266</v>
      </c>
      <c r="C52" s="183"/>
    </row>
    <row r="53" spans="1:3" s="169" customFormat="1" ht="12" customHeight="1" thickBot="1">
      <c r="A53" s="166" t="s">
        <v>138</v>
      </c>
      <c r="B53" s="167" t="s">
        <v>267</v>
      </c>
      <c r="C53" s="168">
        <f>SUM(C54:C56)</f>
        <v>0</v>
      </c>
    </row>
    <row r="54" spans="1:3" s="169" customFormat="1" ht="12" customHeight="1">
      <c r="A54" s="170" t="s">
        <v>83</v>
      </c>
      <c r="B54" s="171" t="s">
        <v>268</v>
      </c>
      <c r="C54" s="172"/>
    </row>
    <row r="55" spans="1:3" s="169" customFormat="1" ht="12" customHeight="1">
      <c r="A55" s="173" t="s">
        <v>84</v>
      </c>
      <c r="B55" s="174" t="s">
        <v>269</v>
      </c>
      <c r="C55" s="175"/>
    </row>
    <row r="56" spans="1:3" s="169" customFormat="1" ht="12" customHeight="1">
      <c r="A56" s="173" t="s">
        <v>270</v>
      </c>
      <c r="B56" s="174" t="s">
        <v>271</v>
      </c>
      <c r="C56" s="175"/>
    </row>
    <row r="57" spans="1:3" s="169" customFormat="1" ht="12" customHeight="1" thickBot="1">
      <c r="A57" s="176" t="s">
        <v>272</v>
      </c>
      <c r="B57" s="177" t="s">
        <v>273</v>
      </c>
      <c r="C57" s="179"/>
    </row>
    <row r="58" spans="1:3" s="169" customFormat="1" ht="12" customHeight="1" thickBot="1">
      <c r="A58" s="166" t="s">
        <v>20</v>
      </c>
      <c r="B58" s="178" t="s">
        <v>274</v>
      </c>
      <c r="C58" s="168">
        <f>SUM(C59:C61)</f>
        <v>0</v>
      </c>
    </row>
    <row r="59" spans="1:3" s="169" customFormat="1" ht="12" customHeight="1">
      <c r="A59" s="170" t="s">
        <v>139</v>
      </c>
      <c r="B59" s="171" t="s">
        <v>275</v>
      </c>
      <c r="C59" s="182"/>
    </row>
    <row r="60" spans="1:3" s="169" customFormat="1" ht="12" customHeight="1">
      <c r="A60" s="173" t="s">
        <v>140</v>
      </c>
      <c r="B60" s="174" t="s">
        <v>276</v>
      </c>
      <c r="C60" s="182"/>
    </row>
    <row r="61" spans="1:3" s="169" customFormat="1" ht="12" customHeight="1">
      <c r="A61" s="173" t="s">
        <v>176</v>
      </c>
      <c r="B61" s="174" t="s">
        <v>277</v>
      </c>
      <c r="C61" s="182"/>
    </row>
    <row r="62" spans="1:3" s="169" customFormat="1" ht="12" customHeight="1" thickBot="1">
      <c r="A62" s="176" t="s">
        <v>278</v>
      </c>
      <c r="B62" s="177" t="s">
        <v>279</v>
      </c>
      <c r="C62" s="182"/>
    </row>
    <row r="63" spans="1:3" s="169" customFormat="1" ht="12" customHeight="1" thickBot="1">
      <c r="A63" s="166" t="s">
        <v>21</v>
      </c>
      <c r="B63" s="167" t="s">
        <v>280</v>
      </c>
      <c r="C63" s="180">
        <f>+C8+C15+C22+C29+C36+C47+C53+C58</f>
        <v>0</v>
      </c>
    </row>
    <row r="64" spans="1:3" s="169" customFormat="1" ht="12" customHeight="1" thickBot="1">
      <c r="A64" s="185" t="s">
        <v>281</v>
      </c>
      <c r="B64" s="178" t="s">
        <v>282</v>
      </c>
      <c r="C64" s="168">
        <f>SUM(C65:C67)</f>
        <v>0</v>
      </c>
    </row>
    <row r="65" spans="1:3" s="169" customFormat="1" ht="12" customHeight="1">
      <c r="A65" s="170" t="s">
        <v>283</v>
      </c>
      <c r="B65" s="171" t="s">
        <v>284</v>
      </c>
      <c r="C65" s="182"/>
    </row>
    <row r="66" spans="1:3" s="169" customFormat="1" ht="12" customHeight="1">
      <c r="A66" s="173" t="s">
        <v>285</v>
      </c>
      <c r="B66" s="174" t="s">
        <v>286</v>
      </c>
      <c r="C66" s="182"/>
    </row>
    <row r="67" spans="1:3" s="169" customFormat="1" ht="12" customHeight="1" thickBot="1">
      <c r="A67" s="176" t="s">
        <v>287</v>
      </c>
      <c r="B67" s="186" t="s">
        <v>288</v>
      </c>
      <c r="C67" s="182"/>
    </row>
    <row r="68" spans="1:3" s="169" customFormat="1" ht="12" customHeight="1" thickBot="1">
      <c r="A68" s="185" t="s">
        <v>289</v>
      </c>
      <c r="B68" s="178" t="s">
        <v>290</v>
      </c>
      <c r="C68" s="168">
        <f>SUM(C69:C72)</f>
        <v>0</v>
      </c>
    </row>
    <row r="69" spans="1:3" s="169" customFormat="1" ht="12" customHeight="1">
      <c r="A69" s="170" t="s">
        <v>113</v>
      </c>
      <c r="B69" s="171" t="s">
        <v>291</v>
      </c>
      <c r="C69" s="182"/>
    </row>
    <row r="70" spans="1:3" s="169" customFormat="1" ht="12" customHeight="1">
      <c r="A70" s="173" t="s">
        <v>114</v>
      </c>
      <c r="B70" s="174" t="s">
        <v>292</v>
      </c>
      <c r="C70" s="182"/>
    </row>
    <row r="71" spans="1:3" s="169" customFormat="1" ht="12" customHeight="1">
      <c r="A71" s="173" t="s">
        <v>293</v>
      </c>
      <c r="B71" s="174" t="s">
        <v>294</v>
      </c>
      <c r="C71" s="182"/>
    </row>
    <row r="72" spans="1:3" s="169" customFormat="1" ht="12" customHeight="1" thickBot="1">
      <c r="A72" s="176" t="s">
        <v>295</v>
      </c>
      <c r="B72" s="177" t="s">
        <v>296</v>
      </c>
      <c r="C72" s="182"/>
    </row>
    <row r="73" spans="1:3" s="169" customFormat="1" ht="12" customHeight="1" thickBot="1">
      <c r="A73" s="185" t="s">
        <v>297</v>
      </c>
      <c r="B73" s="178" t="s">
        <v>298</v>
      </c>
      <c r="C73" s="168">
        <f>SUM(C74:C75)</f>
        <v>0</v>
      </c>
    </row>
    <row r="74" spans="1:3" s="169" customFormat="1" ht="12" customHeight="1">
      <c r="A74" s="170" t="s">
        <v>299</v>
      </c>
      <c r="B74" s="171" t="s">
        <v>300</v>
      </c>
      <c r="C74" s="182"/>
    </row>
    <row r="75" spans="1:3" s="169" customFormat="1" ht="12" customHeight="1" thickBot="1">
      <c r="A75" s="176" t="s">
        <v>301</v>
      </c>
      <c r="B75" s="177" t="s">
        <v>302</v>
      </c>
      <c r="C75" s="182"/>
    </row>
    <row r="76" spans="1:3" s="169" customFormat="1" ht="12" customHeight="1" thickBot="1">
      <c r="A76" s="185" t="s">
        <v>303</v>
      </c>
      <c r="B76" s="178" t="s">
        <v>304</v>
      </c>
      <c r="C76" s="168">
        <f>SUM(C77:C80)</f>
        <v>28857465</v>
      </c>
    </row>
    <row r="77" spans="1:3" s="169" customFormat="1" ht="12" customHeight="1">
      <c r="A77" s="170" t="s">
        <v>305</v>
      </c>
      <c r="B77" s="171" t="s">
        <v>306</v>
      </c>
      <c r="C77" s="182"/>
    </row>
    <row r="78" spans="1:3" s="169" customFormat="1" ht="12" customHeight="1">
      <c r="A78" s="173" t="s">
        <v>307</v>
      </c>
      <c r="B78" s="174" t="s">
        <v>308</v>
      </c>
      <c r="C78" s="182"/>
    </row>
    <row r="79" spans="1:3" s="169" customFormat="1" ht="12" customHeight="1">
      <c r="A79" s="170" t="s">
        <v>309</v>
      </c>
      <c r="B79" s="177" t="s">
        <v>440</v>
      </c>
      <c r="C79" s="182">
        <v>28857465</v>
      </c>
    </row>
    <row r="80" spans="1:3" s="169" customFormat="1" ht="12" customHeight="1" thickBot="1">
      <c r="A80" s="176" t="s">
        <v>441</v>
      </c>
      <c r="B80" s="177" t="s">
        <v>310</v>
      </c>
      <c r="C80" s="182"/>
    </row>
    <row r="81" spans="1:3" s="169" customFormat="1" ht="12" customHeight="1" thickBot="1">
      <c r="A81" s="185" t="s">
        <v>311</v>
      </c>
      <c r="B81" s="178" t="s">
        <v>312</v>
      </c>
      <c r="C81" s="168">
        <f>SUM(C82:C85)</f>
        <v>0</v>
      </c>
    </row>
    <row r="82" spans="1:3" s="169" customFormat="1" ht="12" customHeight="1">
      <c r="A82" s="187" t="s">
        <v>313</v>
      </c>
      <c r="B82" s="171" t="s">
        <v>314</v>
      </c>
      <c r="C82" s="182"/>
    </row>
    <row r="83" spans="1:3" s="169" customFormat="1" ht="12" customHeight="1">
      <c r="A83" s="188" t="s">
        <v>315</v>
      </c>
      <c r="B83" s="174" t="s">
        <v>316</v>
      </c>
      <c r="C83" s="182"/>
    </row>
    <row r="84" spans="1:3" s="169" customFormat="1" ht="12" customHeight="1">
      <c r="A84" s="188" t="s">
        <v>317</v>
      </c>
      <c r="B84" s="174" t="s">
        <v>318</v>
      </c>
      <c r="C84" s="182"/>
    </row>
    <row r="85" spans="1:3" s="169" customFormat="1" ht="12" customHeight="1" thickBot="1">
      <c r="A85" s="189" t="s">
        <v>319</v>
      </c>
      <c r="B85" s="177" t="s">
        <v>320</v>
      </c>
      <c r="C85" s="182"/>
    </row>
    <row r="86" spans="1:3" s="169" customFormat="1" ht="13.5" customHeight="1" thickBot="1">
      <c r="A86" s="185" t="s">
        <v>321</v>
      </c>
      <c r="B86" s="178" t="s">
        <v>322</v>
      </c>
      <c r="C86" s="190"/>
    </row>
    <row r="87" spans="1:3" s="169" customFormat="1" ht="15.75" customHeight="1" thickBot="1">
      <c r="A87" s="185" t="s">
        <v>323</v>
      </c>
      <c r="B87" s="191" t="s">
        <v>324</v>
      </c>
      <c r="C87" s="180">
        <f>+C64+C68+C73+C76+C81+C86</f>
        <v>28857465</v>
      </c>
    </row>
    <row r="88" spans="1:3" s="169" customFormat="1" ht="16.5" customHeight="1" thickBot="1">
      <c r="A88" s="192" t="s">
        <v>325</v>
      </c>
      <c r="B88" s="193" t="s">
        <v>326</v>
      </c>
      <c r="C88" s="180">
        <f>+C63+C87</f>
        <v>28857465</v>
      </c>
    </row>
    <row r="89" spans="1:3" s="144" customFormat="1" ht="78.75" customHeight="1">
      <c r="A89" s="1"/>
      <c r="B89" s="2"/>
      <c r="C89" s="113"/>
    </row>
    <row r="90" spans="1:3" ht="16.5" customHeight="1">
      <c r="A90" s="434" t="s">
        <v>42</v>
      </c>
      <c r="B90" s="434"/>
      <c r="C90" s="434"/>
    </row>
    <row r="91" spans="1:3" s="145" customFormat="1" ht="16.5" customHeight="1" thickBot="1">
      <c r="A91" s="435" t="s">
        <v>119</v>
      </c>
      <c r="B91" s="435"/>
      <c r="C91" s="114" t="s">
        <v>9</v>
      </c>
    </row>
    <row r="92" spans="1:3" ht="37.5" customHeight="1" thickBot="1">
      <c r="A92" s="4" t="s">
        <v>60</v>
      </c>
      <c r="B92" s="5" t="s">
        <v>43</v>
      </c>
      <c r="C92" s="15" t="s">
        <v>488</v>
      </c>
    </row>
    <row r="93" spans="1:3" s="169" customFormat="1" ht="12" customHeight="1" thickBot="1">
      <c r="A93" s="4">
        <v>1</v>
      </c>
      <c r="B93" s="5">
        <v>2</v>
      </c>
      <c r="C93" s="15">
        <v>3</v>
      </c>
    </row>
    <row r="94" spans="1:3" s="197" customFormat="1" ht="12" customHeight="1" thickBot="1">
      <c r="A94" s="194" t="s">
        <v>13</v>
      </c>
      <c r="B94" s="195" t="s">
        <v>419</v>
      </c>
      <c r="C94" s="196">
        <f>SUM(C95:C99)</f>
        <v>28857465</v>
      </c>
    </row>
    <row r="95" spans="1:3" s="197" customFormat="1" ht="12" customHeight="1">
      <c r="A95" s="198" t="s">
        <v>85</v>
      </c>
      <c r="B95" s="199" t="s">
        <v>44</v>
      </c>
      <c r="C95" s="200">
        <v>21541580</v>
      </c>
    </row>
    <row r="96" spans="1:3" s="197" customFormat="1" ht="12" customHeight="1">
      <c r="A96" s="173" t="s">
        <v>86</v>
      </c>
      <c r="B96" s="201" t="s">
        <v>141</v>
      </c>
      <c r="C96" s="175">
        <v>4419867</v>
      </c>
    </row>
    <row r="97" spans="1:3" s="197" customFormat="1" ht="12" customHeight="1">
      <c r="A97" s="173" t="s">
        <v>87</v>
      </c>
      <c r="B97" s="201" t="s">
        <v>111</v>
      </c>
      <c r="C97" s="179">
        <v>2896018</v>
      </c>
    </row>
    <row r="98" spans="1:3" s="197" customFormat="1" ht="12" customHeight="1">
      <c r="A98" s="173" t="s">
        <v>88</v>
      </c>
      <c r="B98" s="202" t="s">
        <v>142</v>
      </c>
      <c r="C98" s="179"/>
    </row>
    <row r="99" spans="1:3" s="197" customFormat="1" ht="12" customHeight="1">
      <c r="A99" s="173" t="s">
        <v>99</v>
      </c>
      <c r="B99" s="203" t="s">
        <v>143</v>
      </c>
      <c r="C99" s="179"/>
    </row>
    <row r="100" spans="1:3" s="197" customFormat="1" ht="12" customHeight="1">
      <c r="A100" s="173" t="s">
        <v>89</v>
      </c>
      <c r="B100" s="201" t="s">
        <v>327</v>
      </c>
      <c r="C100" s="179"/>
    </row>
    <row r="101" spans="1:3" s="197" customFormat="1" ht="12" customHeight="1">
      <c r="A101" s="173" t="s">
        <v>90</v>
      </c>
      <c r="B101" s="204" t="s">
        <v>328</v>
      </c>
      <c r="C101" s="179"/>
    </row>
    <row r="102" spans="1:3" s="197" customFormat="1" ht="12" customHeight="1">
      <c r="A102" s="173" t="s">
        <v>100</v>
      </c>
      <c r="B102" s="205" t="s">
        <v>329</v>
      </c>
      <c r="C102" s="179"/>
    </row>
    <row r="103" spans="1:3" s="197" customFormat="1" ht="12" customHeight="1">
      <c r="A103" s="173" t="s">
        <v>101</v>
      </c>
      <c r="B103" s="205" t="s">
        <v>330</v>
      </c>
      <c r="C103" s="179"/>
    </row>
    <row r="104" spans="1:3" s="197" customFormat="1" ht="12" customHeight="1">
      <c r="A104" s="173" t="s">
        <v>102</v>
      </c>
      <c r="B104" s="204" t="s">
        <v>331</v>
      </c>
      <c r="C104" s="179"/>
    </row>
    <row r="105" spans="1:3" s="197" customFormat="1" ht="12" customHeight="1">
      <c r="A105" s="173" t="s">
        <v>103</v>
      </c>
      <c r="B105" s="204" t="s">
        <v>332</v>
      </c>
      <c r="C105" s="179"/>
    </row>
    <row r="106" spans="1:3" s="197" customFormat="1" ht="12" customHeight="1">
      <c r="A106" s="173" t="s">
        <v>105</v>
      </c>
      <c r="B106" s="205" t="s">
        <v>333</v>
      </c>
      <c r="C106" s="179"/>
    </row>
    <row r="107" spans="1:3" s="197" customFormat="1" ht="12" customHeight="1">
      <c r="A107" s="206" t="s">
        <v>144</v>
      </c>
      <c r="B107" s="207" t="s">
        <v>334</v>
      </c>
      <c r="C107" s="179"/>
    </row>
    <row r="108" spans="1:3" s="197" customFormat="1" ht="12" customHeight="1">
      <c r="A108" s="173" t="s">
        <v>335</v>
      </c>
      <c r="B108" s="207" t="s">
        <v>336</v>
      </c>
      <c r="C108" s="179"/>
    </row>
    <row r="109" spans="1:3" s="197" customFormat="1" ht="12" customHeight="1" thickBot="1">
      <c r="A109" s="208" t="s">
        <v>337</v>
      </c>
      <c r="B109" s="209" t="s">
        <v>338</v>
      </c>
      <c r="C109" s="210"/>
    </row>
    <row r="110" spans="1:3" s="197" customFormat="1" ht="12" customHeight="1" thickBot="1">
      <c r="A110" s="166" t="s">
        <v>14</v>
      </c>
      <c r="B110" s="211" t="s">
        <v>420</v>
      </c>
      <c r="C110" s="168">
        <f>+C111+C113+C115</f>
        <v>0</v>
      </c>
    </row>
    <row r="111" spans="1:3" s="197" customFormat="1" ht="12" customHeight="1">
      <c r="A111" s="170" t="s">
        <v>91</v>
      </c>
      <c r="B111" s="201" t="s">
        <v>175</v>
      </c>
      <c r="C111" s="172"/>
    </row>
    <row r="112" spans="1:3" s="197" customFormat="1" ht="12" customHeight="1">
      <c r="A112" s="170" t="s">
        <v>92</v>
      </c>
      <c r="B112" s="212" t="s">
        <v>339</v>
      </c>
      <c r="C112" s="172"/>
    </row>
    <row r="113" spans="1:3" s="197" customFormat="1" ht="12" customHeight="1">
      <c r="A113" s="170" t="s">
        <v>93</v>
      </c>
      <c r="B113" s="212" t="s">
        <v>145</v>
      </c>
      <c r="C113" s="175"/>
    </row>
    <row r="114" spans="1:3" s="197" customFormat="1" ht="12" customHeight="1">
      <c r="A114" s="170" t="s">
        <v>94</v>
      </c>
      <c r="B114" s="212" t="s">
        <v>340</v>
      </c>
      <c r="C114" s="213"/>
    </row>
    <row r="115" spans="1:3" s="197" customFormat="1" ht="12" customHeight="1">
      <c r="A115" s="170" t="s">
        <v>95</v>
      </c>
      <c r="B115" s="214" t="s">
        <v>177</v>
      </c>
      <c r="C115" s="213"/>
    </row>
    <row r="116" spans="1:3" s="197" customFormat="1" ht="12" customHeight="1">
      <c r="A116" s="170" t="s">
        <v>104</v>
      </c>
      <c r="B116" s="215" t="s">
        <v>341</v>
      </c>
      <c r="C116" s="213"/>
    </row>
    <row r="117" spans="1:3" s="197" customFormat="1" ht="12" customHeight="1">
      <c r="A117" s="170" t="s">
        <v>106</v>
      </c>
      <c r="B117" s="216" t="s">
        <v>342</v>
      </c>
      <c r="C117" s="213"/>
    </row>
    <row r="118" spans="1:3" s="197" customFormat="1" ht="12">
      <c r="A118" s="170" t="s">
        <v>146</v>
      </c>
      <c r="B118" s="205" t="s">
        <v>330</v>
      </c>
      <c r="C118" s="213"/>
    </row>
    <row r="119" spans="1:3" s="197" customFormat="1" ht="12" customHeight="1">
      <c r="A119" s="170" t="s">
        <v>147</v>
      </c>
      <c r="B119" s="205" t="s">
        <v>343</v>
      </c>
      <c r="C119" s="213"/>
    </row>
    <row r="120" spans="1:3" s="197" customFormat="1" ht="12" customHeight="1">
      <c r="A120" s="170" t="s">
        <v>148</v>
      </c>
      <c r="B120" s="205" t="s">
        <v>344</v>
      </c>
      <c r="C120" s="213"/>
    </row>
    <row r="121" spans="1:3" s="197" customFormat="1" ht="12" customHeight="1">
      <c r="A121" s="170" t="s">
        <v>345</v>
      </c>
      <c r="B121" s="205" t="s">
        <v>333</v>
      </c>
      <c r="C121" s="213"/>
    </row>
    <row r="122" spans="1:3" s="197" customFormat="1" ht="12" customHeight="1">
      <c r="A122" s="170" t="s">
        <v>346</v>
      </c>
      <c r="B122" s="205" t="s">
        <v>347</v>
      </c>
      <c r="C122" s="213"/>
    </row>
    <row r="123" spans="1:3" s="197" customFormat="1" ht="12.75" thickBot="1">
      <c r="A123" s="206" t="s">
        <v>348</v>
      </c>
      <c r="B123" s="205" t="s">
        <v>349</v>
      </c>
      <c r="C123" s="217"/>
    </row>
    <row r="124" spans="1:3" s="197" customFormat="1" ht="12" customHeight="1" thickBot="1">
      <c r="A124" s="166" t="s">
        <v>15</v>
      </c>
      <c r="B124" s="218" t="s">
        <v>350</v>
      </c>
      <c r="C124" s="168">
        <f>+C125+C126</f>
        <v>0</v>
      </c>
    </row>
    <row r="125" spans="1:3" s="197" customFormat="1" ht="12" customHeight="1">
      <c r="A125" s="170" t="s">
        <v>74</v>
      </c>
      <c r="B125" s="219" t="s">
        <v>51</v>
      </c>
      <c r="C125" s="172"/>
    </row>
    <row r="126" spans="1:3" s="197" customFormat="1" ht="12" customHeight="1" thickBot="1">
      <c r="A126" s="176" t="s">
        <v>75</v>
      </c>
      <c r="B126" s="212" t="s">
        <v>52</v>
      </c>
      <c r="C126" s="179"/>
    </row>
    <row r="127" spans="1:3" s="197" customFormat="1" ht="12" customHeight="1" thickBot="1">
      <c r="A127" s="166" t="s">
        <v>16</v>
      </c>
      <c r="B127" s="218" t="s">
        <v>351</v>
      </c>
      <c r="C127" s="168">
        <f>+C94+C110+C124</f>
        <v>28857465</v>
      </c>
    </row>
    <row r="128" spans="1:3" s="197" customFormat="1" ht="12" customHeight="1" thickBot="1">
      <c r="A128" s="166" t="s">
        <v>17</v>
      </c>
      <c r="B128" s="218" t="s">
        <v>352</v>
      </c>
      <c r="C128" s="168">
        <f>+C129+C130+C131</f>
        <v>0</v>
      </c>
    </row>
    <row r="129" spans="1:3" s="197" customFormat="1" ht="12" customHeight="1">
      <c r="A129" s="170" t="s">
        <v>78</v>
      </c>
      <c r="B129" s="219" t="s">
        <v>353</v>
      </c>
      <c r="C129" s="213"/>
    </row>
    <row r="130" spans="1:3" s="197" customFormat="1" ht="12" customHeight="1">
      <c r="A130" s="170" t="s">
        <v>79</v>
      </c>
      <c r="B130" s="219" t="s">
        <v>354</v>
      </c>
      <c r="C130" s="213"/>
    </row>
    <row r="131" spans="1:3" s="197" customFormat="1" ht="12" customHeight="1" thickBot="1">
      <c r="A131" s="206" t="s">
        <v>80</v>
      </c>
      <c r="B131" s="220" t="s">
        <v>355</v>
      </c>
      <c r="C131" s="213"/>
    </row>
    <row r="132" spans="1:3" s="197" customFormat="1" ht="12" customHeight="1" thickBot="1">
      <c r="A132" s="166" t="s">
        <v>18</v>
      </c>
      <c r="B132" s="218" t="s">
        <v>356</v>
      </c>
      <c r="C132" s="168">
        <f>+C133+C134+C135+C136</f>
        <v>0</v>
      </c>
    </row>
    <row r="133" spans="1:3" s="197" customFormat="1" ht="12" customHeight="1">
      <c r="A133" s="170" t="s">
        <v>81</v>
      </c>
      <c r="B133" s="219" t="s">
        <v>357</v>
      </c>
      <c r="C133" s="213"/>
    </row>
    <row r="134" spans="1:3" s="197" customFormat="1" ht="12" customHeight="1">
      <c r="A134" s="170" t="s">
        <v>82</v>
      </c>
      <c r="B134" s="219" t="s">
        <v>358</v>
      </c>
      <c r="C134" s="213"/>
    </row>
    <row r="135" spans="1:3" s="197" customFormat="1" ht="12" customHeight="1">
      <c r="A135" s="170" t="s">
        <v>261</v>
      </c>
      <c r="B135" s="219" t="s">
        <v>359</v>
      </c>
      <c r="C135" s="213"/>
    </row>
    <row r="136" spans="1:3" s="197" customFormat="1" ht="12" customHeight="1" thickBot="1">
      <c r="A136" s="206" t="s">
        <v>263</v>
      </c>
      <c r="B136" s="220" t="s">
        <v>360</v>
      </c>
      <c r="C136" s="213"/>
    </row>
    <row r="137" spans="1:3" s="197" customFormat="1" ht="12" customHeight="1" thickBot="1">
      <c r="A137" s="166" t="s">
        <v>19</v>
      </c>
      <c r="B137" s="218" t="s">
        <v>361</v>
      </c>
      <c r="C137" s="180">
        <f>+C138+C139+C140+C141</f>
        <v>0</v>
      </c>
    </row>
    <row r="138" spans="1:3" s="197" customFormat="1" ht="12" customHeight="1">
      <c r="A138" s="170" t="s">
        <v>83</v>
      </c>
      <c r="B138" s="219" t="s">
        <v>362</v>
      </c>
      <c r="C138" s="213"/>
    </row>
    <row r="139" spans="1:3" s="197" customFormat="1" ht="12" customHeight="1">
      <c r="A139" s="170" t="s">
        <v>84</v>
      </c>
      <c r="B139" s="219" t="s">
        <v>363</v>
      </c>
      <c r="C139" s="213"/>
    </row>
    <row r="140" spans="1:3" s="197" customFormat="1" ht="12" customHeight="1">
      <c r="A140" s="170" t="s">
        <v>270</v>
      </c>
      <c r="B140" s="219" t="s">
        <v>364</v>
      </c>
      <c r="C140" s="213"/>
    </row>
    <row r="141" spans="1:3" s="197" customFormat="1" ht="12" customHeight="1" thickBot="1">
      <c r="A141" s="206" t="s">
        <v>272</v>
      </c>
      <c r="B141" s="220" t="s">
        <v>365</v>
      </c>
      <c r="C141" s="213"/>
    </row>
    <row r="142" spans="1:3" s="197" customFormat="1" ht="12" customHeight="1" thickBot="1">
      <c r="A142" s="166" t="s">
        <v>20</v>
      </c>
      <c r="B142" s="218" t="s">
        <v>366</v>
      </c>
      <c r="C142" s="221">
        <f>+C143+C144+C145+C146</f>
        <v>0</v>
      </c>
    </row>
    <row r="143" spans="1:3" s="197" customFormat="1" ht="12" customHeight="1">
      <c r="A143" s="170" t="s">
        <v>139</v>
      </c>
      <c r="B143" s="219" t="s">
        <v>367</v>
      </c>
      <c r="C143" s="213"/>
    </row>
    <row r="144" spans="1:3" s="197" customFormat="1" ht="12" customHeight="1">
      <c r="A144" s="170" t="s">
        <v>140</v>
      </c>
      <c r="B144" s="219" t="s">
        <v>368</v>
      </c>
      <c r="C144" s="213"/>
    </row>
    <row r="145" spans="1:3" s="197" customFormat="1" ht="12" customHeight="1">
      <c r="A145" s="170" t="s">
        <v>176</v>
      </c>
      <c r="B145" s="219" t="s">
        <v>369</v>
      </c>
      <c r="C145" s="213"/>
    </row>
    <row r="146" spans="1:3" s="197" customFormat="1" ht="12" customHeight="1" thickBot="1">
      <c r="A146" s="170" t="s">
        <v>278</v>
      </c>
      <c r="B146" s="219" t="s">
        <v>370</v>
      </c>
      <c r="C146" s="213"/>
    </row>
    <row r="147" spans="1:9" s="197" customFormat="1" ht="15" customHeight="1" thickBot="1">
      <c r="A147" s="166" t="s">
        <v>21</v>
      </c>
      <c r="B147" s="218" t="s">
        <v>371</v>
      </c>
      <c r="C147" s="146">
        <f>+C128+C132+C137+C142</f>
        <v>0</v>
      </c>
      <c r="F147" s="222"/>
      <c r="G147" s="223"/>
      <c r="H147" s="223"/>
      <c r="I147" s="223"/>
    </row>
    <row r="148" spans="1:3" s="169" customFormat="1" ht="12.75" customHeight="1" thickBot="1">
      <c r="A148" s="224" t="s">
        <v>22</v>
      </c>
      <c r="B148" s="129" t="s">
        <v>372</v>
      </c>
      <c r="C148" s="146">
        <f>+C127+C147</f>
        <v>28857465</v>
      </c>
    </row>
    <row r="149" ht="7.5" customHeight="1"/>
    <row r="150" spans="1:3" ht="15.75">
      <c r="A150" s="437" t="s">
        <v>373</v>
      </c>
      <c r="B150" s="437"/>
      <c r="C150" s="437"/>
    </row>
    <row r="151" spans="1:3" ht="15" customHeight="1" thickBot="1">
      <c r="A151" s="431" t="s">
        <v>120</v>
      </c>
      <c r="B151" s="431"/>
      <c r="C151" s="114" t="s">
        <v>9</v>
      </c>
    </row>
    <row r="152" spans="1:4" ht="13.5" customHeight="1" thickBot="1">
      <c r="A152" s="3">
        <v>1</v>
      </c>
      <c r="B152" s="7" t="s">
        <v>374</v>
      </c>
      <c r="C152" s="112">
        <f>+C63-C127</f>
        <v>-28857465</v>
      </c>
      <c r="D152" s="147"/>
    </row>
    <row r="153" spans="1:3" ht="27.75" customHeight="1" thickBot="1">
      <c r="A153" s="3" t="s">
        <v>14</v>
      </c>
      <c r="B153" s="7" t="s">
        <v>375</v>
      </c>
      <c r="C153" s="112">
        <f>+C87-C147</f>
        <v>28857465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50390625" style="130" customWidth="1"/>
    <col min="2" max="2" width="91.50390625" style="130" customWidth="1"/>
    <col min="3" max="3" width="30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549</v>
      </c>
      <c r="B1" s="433"/>
      <c r="C1" s="433"/>
      <c r="D1" s="138"/>
      <c r="E1" s="138"/>
      <c r="F1" s="138"/>
    </row>
    <row r="2" spans="1:6" ht="15.75">
      <c r="A2" s="436" t="s">
        <v>506</v>
      </c>
      <c r="B2" s="440"/>
      <c r="C2" s="440"/>
      <c r="D2" s="440"/>
      <c r="E2" s="440"/>
      <c r="F2" s="440"/>
    </row>
    <row r="3" spans="1:6" ht="15.75" customHeight="1">
      <c r="A3" s="441" t="s">
        <v>443</v>
      </c>
      <c r="B3" s="441"/>
      <c r="C3" s="441"/>
      <c r="D3" s="326"/>
      <c r="E3" s="326"/>
      <c r="F3" s="326"/>
    </row>
    <row r="4" spans="1:3" ht="15.75" customHeight="1">
      <c r="A4" s="434" t="s">
        <v>10</v>
      </c>
      <c r="B4" s="434"/>
      <c r="C4" s="434"/>
    </row>
    <row r="5" spans="1:3" ht="15.75" customHeight="1" thickBot="1">
      <c r="A5" s="431" t="s">
        <v>118</v>
      </c>
      <c r="B5" s="431"/>
      <c r="C5" s="114" t="s">
        <v>9</v>
      </c>
    </row>
    <row r="6" spans="1:3" ht="37.5" customHeight="1" thickBot="1">
      <c r="A6" s="4" t="s">
        <v>60</v>
      </c>
      <c r="B6" s="5" t="s">
        <v>12</v>
      </c>
      <c r="C6" s="15" t="s">
        <v>488</v>
      </c>
    </row>
    <row r="7" spans="1:3" s="169" customFormat="1" ht="12" customHeight="1" thickBot="1">
      <c r="A7" s="227">
        <v>1</v>
      </c>
      <c r="B7" s="228">
        <v>2</v>
      </c>
      <c r="C7" s="132">
        <v>3</v>
      </c>
    </row>
    <row r="8" spans="1:3" s="169" customFormat="1" ht="12" customHeight="1" thickBot="1">
      <c r="A8" s="166" t="s">
        <v>13</v>
      </c>
      <c r="B8" s="167" t="s">
        <v>211</v>
      </c>
      <c r="C8" s="168">
        <f>+C9+C10+C11+C12+C13+C14</f>
        <v>0</v>
      </c>
    </row>
    <row r="9" spans="1:3" s="169" customFormat="1" ht="12" customHeight="1">
      <c r="A9" s="170" t="s">
        <v>85</v>
      </c>
      <c r="B9" s="171" t="s">
        <v>212</v>
      </c>
      <c r="C9" s="172"/>
    </row>
    <row r="10" spans="1:3" s="169" customFormat="1" ht="12" customHeight="1">
      <c r="A10" s="173" t="s">
        <v>86</v>
      </c>
      <c r="B10" s="174" t="s">
        <v>213</v>
      </c>
      <c r="C10" s="175"/>
    </row>
    <row r="11" spans="1:3" s="169" customFormat="1" ht="12" customHeight="1">
      <c r="A11" s="173" t="s">
        <v>87</v>
      </c>
      <c r="B11" s="174" t="s">
        <v>214</v>
      </c>
      <c r="C11" s="175"/>
    </row>
    <row r="12" spans="1:3" s="169" customFormat="1" ht="12" customHeight="1">
      <c r="A12" s="173" t="s">
        <v>88</v>
      </c>
      <c r="B12" s="174" t="s">
        <v>215</v>
      </c>
      <c r="C12" s="175"/>
    </row>
    <row r="13" spans="1:3" s="169" customFormat="1" ht="12" customHeight="1">
      <c r="A13" s="173" t="s">
        <v>112</v>
      </c>
      <c r="B13" s="174" t="s">
        <v>216</v>
      </c>
      <c r="C13" s="175"/>
    </row>
    <row r="14" spans="1:3" s="169" customFormat="1" ht="12" customHeight="1" thickBot="1">
      <c r="A14" s="176" t="s">
        <v>89</v>
      </c>
      <c r="B14" s="177" t="s">
        <v>217</v>
      </c>
      <c r="C14" s="175"/>
    </row>
    <row r="15" spans="1:3" s="169" customFormat="1" ht="12" customHeight="1" thickBot="1">
      <c r="A15" s="166" t="s">
        <v>14</v>
      </c>
      <c r="B15" s="178" t="s">
        <v>218</v>
      </c>
      <c r="C15" s="168">
        <f>+C16+C17+C18+C19+C20</f>
        <v>0</v>
      </c>
    </row>
    <row r="16" spans="1:3" s="169" customFormat="1" ht="12" customHeight="1">
      <c r="A16" s="170" t="s">
        <v>91</v>
      </c>
      <c r="B16" s="171" t="s">
        <v>219</v>
      </c>
      <c r="C16" s="172"/>
    </row>
    <row r="17" spans="1:3" s="169" customFormat="1" ht="12" customHeight="1">
      <c r="A17" s="173" t="s">
        <v>92</v>
      </c>
      <c r="B17" s="174" t="s">
        <v>220</v>
      </c>
      <c r="C17" s="175"/>
    </row>
    <row r="18" spans="1:3" s="169" customFormat="1" ht="12" customHeight="1">
      <c r="A18" s="173" t="s">
        <v>93</v>
      </c>
      <c r="B18" s="174" t="s">
        <v>221</v>
      </c>
      <c r="C18" s="175"/>
    </row>
    <row r="19" spans="1:3" s="169" customFormat="1" ht="12" customHeight="1">
      <c r="A19" s="173" t="s">
        <v>94</v>
      </c>
      <c r="B19" s="174" t="s">
        <v>222</v>
      </c>
      <c r="C19" s="175"/>
    </row>
    <row r="20" spans="1:3" s="169" customFormat="1" ht="12" customHeight="1">
      <c r="A20" s="173" t="s">
        <v>95</v>
      </c>
      <c r="B20" s="174" t="s">
        <v>223</v>
      </c>
      <c r="C20" s="175"/>
    </row>
    <row r="21" spans="1:3" s="169" customFormat="1" ht="12" customHeight="1" thickBot="1">
      <c r="A21" s="176" t="s">
        <v>104</v>
      </c>
      <c r="B21" s="177" t="s">
        <v>224</v>
      </c>
      <c r="C21" s="179"/>
    </row>
    <row r="22" spans="1:3" s="169" customFormat="1" ht="12" customHeight="1" thickBot="1">
      <c r="A22" s="166" t="s">
        <v>15</v>
      </c>
      <c r="B22" s="167" t="s">
        <v>225</v>
      </c>
      <c r="C22" s="168">
        <f>+C23+C24+C25+C26+C27</f>
        <v>0</v>
      </c>
    </row>
    <row r="23" spans="1:3" s="169" customFormat="1" ht="12" customHeight="1">
      <c r="A23" s="170" t="s">
        <v>74</v>
      </c>
      <c r="B23" s="171" t="s">
        <v>226</v>
      </c>
      <c r="C23" s="172"/>
    </row>
    <row r="24" spans="1:3" s="169" customFormat="1" ht="12" customHeight="1">
      <c r="A24" s="173" t="s">
        <v>75</v>
      </c>
      <c r="B24" s="174" t="s">
        <v>227</v>
      </c>
      <c r="C24" s="175"/>
    </row>
    <row r="25" spans="1:3" s="169" customFormat="1" ht="12" customHeight="1">
      <c r="A25" s="173" t="s">
        <v>76</v>
      </c>
      <c r="B25" s="174" t="s">
        <v>228</v>
      </c>
      <c r="C25" s="175"/>
    </row>
    <row r="26" spans="1:3" s="169" customFormat="1" ht="12" customHeight="1">
      <c r="A26" s="173" t="s">
        <v>77</v>
      </c>
      <c r="B26" s="174" t="s">
        <v>229</v>
      </c>
      <c r="C26" s="175"/>
    </row>
    <row r="27" spans="1:3" s="169" customFormat="1" ht="12" customHeight="1">
      <c r="A27" s="173" t="s">
        <v>129</v>
      </c>
      <c r="B27" s="174" t="s">
        <v>230</v>
      </c>
      <c r="C27" s="175"/>
    </row>
    <row r="28" spans="1:3" s="169" customFormat="1" ht="12" customHeight="1" thickBot="1">
      <c r="A28" s="176" t="s">
        <v>130</v>
      </c>
      <c r="B28" s="177" t="s">
        <v>231</v>
      </c>
      <c r="C28" s="179"/>
    </row>
    <row r="29" spans="1:3" s="169" customFormat="1" ht="12" customHeight="1" thickBot="1">
      <c r="A29" s="166" t="s">
        <v>131</v>
      </c>
      <c r="B29" s="167" t="s">
        <v>232</v>
      </c>
      <c r="C29" s="180">
        <f>+C30+C33+C34+C35</f>
        <v>0</v>
      </c>
    </row>
    <row r="30" spans="1:3" s="169" customFormat="1" ht="12" customHeight="1">
      <c r="A30" s="170" t="s">
        <v>233</v>
      </c>
      <c r="B30" s="171" t="s">
        <v>234</v>
      </c>
      <c r="C30" s="181">
        <f>+C31+C32</f>
        <v>0</v>
      </c>
    </row>
    <row r="31" spans="1:3" s="169" customFormat="1" ht="12" customHeight="1">
      <c r="A31" s="173" t="s">
        <v>235</v>
      </c>
      <c r="B31" s="174" t="s">
        <v>236</v>
      </c>
      <c r="C31" s="175"/>
    </row>
    <row r="32" spans="1:3" s="169" customFormat="1" ht="12" customHeight="1">
      <c r="A32" s="173" t="s">
        <v>237</v>
      </c>
      <c r="B32" s="174" t="s">
        <v>238</v>
      </c>
      <c r="C32" s="175"/>
    </row>
    <row r="33" spans="1:3" s="169" customFormat="1" ht="12" customHeight="1">
      <c r="A33" s="173" t="s">
        <v>239</v>
      </c>
      <c r="B33" s="174" t="s">
        <v>240</v>
      </c>
      <c r="C33" s="175"/>
    </row>
    <row r="34" spans="1:3" s="169" customFormat="1" ht="12" customHeight="1">
      <c r="A34" s="173" t="s">
        <v>241</v>
      </c>
      <c r="B34" s="174" t="s">
        <v>242</v>
      </c>
      <c r="C34" s="175"/>
    </row>
    <row r="35" spans="1:3" s="169" customFormat="1" ht="12" customHeight="1" thickBot="1">
      <c r="A35" s="176" t="s">
        <v>243</v>
      </c>
      <c r="B35" s="177" t="s">
        <v>244</v>
      </c>
      <c r="C35" s="179"/>
    </row>
    <row r="36" spans="1:3" s="169" customFormat="1" ht="12" customHeight="1" thickBot="1">
      <c r="A36" s="166" t="s">
        <v>17</v>
      </c>
      <c r="B36" s="167" t="s">
        <v>245</v>
      </c>
      <c r="C36" s="168">
        <f>SUM(C37:C46)</f>
        <v>0</v>
      </c>
    </row>
    <row r="37" spans="1:3" s="169" customFormat="1" ht="12" customHeight="1">
      <c r="A37" s="170" t="s">
        <v>78</v>
      </c>
      <c r="B37" s="171" t="s">
        <v>246</v>
      </c>
      <c r="C37" s="172"/>
    </row>
    <row r="38" spans="1:3" s="169" customFormat="1" ht="12" customHeight="1">
      <c r="A38" s="173" t="s">
        <v>79</v>
      </c>
      <c r="B38" s="174" t="s">
        <v>247</v>
      </c>
      <c r="C38" s="175"/>
    </row>
    <row r="39" spans="1:3" s="169" customFormat="1" ht="12" customHeight="1">
      <c r="A39" s="173" t="s">
        <v>80</v>
      </c>
      <c r="B39" s="174" t="s">
        <v>248</v>
      </c>
      <c r="C39" s="175"/>
    </row>
    <row r="40" spans="1:3" s="169" customFormat="1" ht="12" customHeight="1">
      <c r="A40" s="173" t="s">
        <v>133</v>
      </c>
      <c r="B40" s="174" t="s">
        <v>249</v>
      </c>
      <c r="C40" s="175"/>
    </row>
    <row r="41" spans="1:3" s="169" customFormat="1" ht="12" customHeight="1">
      <c r="A41" s="173" t="s">
        <v>134</v>
      </c>
      <c r="B41" s="174" t="s">
        <v>250</v>
      </c>
      <c r="C41" s="175"/>
    </row>
    <row r="42" spans="1:3" s="169" customFormat="1" ht="12" customHeight="1">
      <c r="A42" s="173" t="s">
        <v>135</v>
      </c>
      <c r="B42" s="174" t="s">
        <v>251</v>
      </c>
      <c r="C42" s="175"/>
    </row>
    <row r="43" spans="1:3" s="169" customFormat="1" ht="12" customHeight="1">
      <c r="A43" s="173" t="s">
        <v>136</v>
      </c>
      <c r="B43" s="174" t="s">
        <v>252</v>
      </c>
      <c r="C43" s="175"/>
    </row>
    <row r="44" spans="1:3" s="169" customFormat="1" ht="12" customHeight="1">
      <c r="A44" s="173" t="s">
        <v>137</v>
      </c>
      <c r="B44" s="174" t="s">
        <v>253</v>
      </c>
      <c r="C44" s="175"/>
    </row>
    <row r="45" spans="1:3" s="169" customFormat="1" ht="12" customHeight="1">
      <c r="A45" s="173" t="s">
        <v>254</v>
      </c>
      <c r="B45" s="174" t="s">
        <v>255</v>
      </c>
      <c r="C45" s="182"/>
    </row>
    <row r="46" spans="1:3" s="169" customFormat="1" ht="12" customHeight="1" thickBot="1">
      <c r="A46" s="176" t="s">
        <v>256</v>
      </c>
      <c r="B46" s="177" t="s">
        <v>257</v>
      </c>
      <c r="C46" s="183"/>
    </row>
    <row r="47" spans="1:3" s="169" customFormat="1" ht="12" customHeight="1" thickBot="1">
      <c r="A47" s="166" t="s">
        <v>18</v>
      </c>
      <c r="B47" s="167" t="s">
        <v>258</v>
      </c>
      <c r="C47" s="168">
        <f>SUM(C48:C52)</f>
        <v>0</v>
      </c>
    </row>
    <row r="48" spans="1:3" s="169" customFormat="1" ht="12" customHeight="1">
      <c r="A48" s="170" t="s">
        <v>81</v>
      </c>
      <c r="B48" s="171" t="s">
        <v>259</v>
      </c>
      <c r="C48" s="184"/>
    </row>
    <row r="49" spans="1:3" s="169" customFormat="1" ht="12" customHeight="1">
      <c r="A49" s="173" t="s">
        <v>82</v>
      </c>
      <c r="B49" s="174" t="s">
        <v>260</v>
      </c>
      <c r="C49" s="182"/>
    </row>
    <row r="50" spans="1:3" s="169" customFormat="1" ht="12" customHeight="1">
      <c r="A50" s="173" t="s">
        <v>261</v>
      </c>
      <c r="B50" s="174" t="s">
        <v>262</v>
      </c>
      <c r="C50" s="182"/>
    </row>
    <row r="51" spans="1:3" s="169" customFormat="1" ht="12" customHeight="1">
      <c r="A51" s="173" t="s">
        <v>263</v>
      </c>
      <c r="B51" s="174" t="s">
        <v>264</v>
      </c>
      <c r="C51" s="182"/>
    </row>
    <row r="52" spans="1:3" s="169" customFormat="1" ht="12" customHeight="1" thickBot="1">
      <c r="A52" s="176" t="s">
        <v>265</v>
      </c>
      <c r="B52" s="177" t="s">
        <v>266</v>
      </c>
      <c r="C52" s="183"/>
    </row>
    <row r="53" spans="1:3" s="169" customFormat="1" ht="12" customHeight="1" thickBot="1">
      <c r="A53" s="166" t="s">
        <v>138</v>
      </c>
      <c r="B53" s="167" t="s">
        <v>267</v>
      </c>
      <c r="C53" s="168">
        <f>SUM(C54:C56)</f>
        <v>0</v>
      </c>
    </row>
    <row r="54" spans="1:3" s="169" customFormat="1" ht="12" customHeight="1">
      <c r="A54" s="170" t="s">
        <v>83</v>
      </c>
      <c r="B54" s="171" t="s">
        <v>268</v>
      </c>
      <c r="C54" s="172"/>
    </row>
    <row r="55" spans="1:3" s="169" customFormat="1" ht="12" customHeight="1">
      <c r="A55" s="173" t="s">
        <v>84</v>
      </c>
      <c r="B55" s="174" t="s">
        <v>269</v>
      </c>
      <c r="C55" s="175"/>
    </row>
    <row r="56" spans="1:3" s="169" customFormat="1" ht="12" customHeight="1">
      <c r="A56" s="173" t="s">
        <v>270</v>
      </c>
      <c r="B56" s="174" t="s">
        <v>271</v>
      </c>
      <c r="C56" s="175"/>
    </row>
    <row r="57" spans="1:3" s="169" customFormat="1" ht="12" customHeight="1" thickBot="1">
      <c r="A57" s="176" t="s">
        <v>272</v>
      </c>
      <c r="B57" s="177" t="s">
        <v>273</v>
      </c>
      <c r="C57" s="179"/>
    </row>
    <row r="58" spans="1:3" s="169" customFormat="1" ht="12" customHeight="1" thickBot="1">
      <c r="A58" s="166" t="s">
        <v>20</v>
      </c>
      <c r="B58" s="178" t="s">
        <v>274</v>
      </c>
      <c r="C58" s="168">
        <f>SUM(C59:C61)</f>
        <v>0</v>
      </c>
    </row>
    <row r="59" spans="1:3" s="169" customFormat="1" ht="12" customHeight="1">
      <c r="A59" s="170" t="s">
        <v>139</v>
      </c>
      <c r="B59" s="171" t="s">
        <v>275</v>
      </c>
      <c r="C59" s="182"/>
    </row>
    <row r="60" spans="1:3" s="169" customFormat="1" ht="12" customHeight="1">
      <c r="A60" s="173" t="s">
        <v>140</v>
      </c>
      <c r="B60" s="174" t="s">
        <v>276</v>
      </c>
      <c r="C60" s="182"/>
    </row>
    <row r="61" spans="1:3" s="169" customFormat="1" ht="12" customHeight="1">
      <c r="A61" s="173" t="s">
        <v>176</v>
      </c>
      <c r="B61" s="174" t="s">
        <v>277</v>
      </c>
      <c r="C61" s="182"/>
    </row>
    <row r="62" spans="1:3" s="169" customFormat="1" ht="12" customHeight="1" thickBot="1">
      <c r="A62" s="176" t="s">
        <v>278</v>
      </c>
      <c r="B62" s="177" t="s">
        <v>279</v>
      </c>
      <c r="C62" s="182"/>
    </row>
    <row r="63" spans="1:3" s="169" customFormat="1" ht="12" customHeight="1" thickBot="1">
      <c r="A63" s="166" t="s">
        <v>21</v>
      </c>
      <c r="B63" s="167" t="s">
        <v>280</v>
      </c>
      <c r="C63" s="180">
        <f>+C8+C15+C22+C29+C36+C47+C53+C58</f>
        <v>0</v>
      </c>
    </row>
    <row r="64" spans="1:3" s="169" customFormat="1" ht="12" customHeight="1" thickBot="1">
      <c r="A64" s="185" t="s">
        <v>281</v>
      </c>
      <c r="B64" s="178" t="s">
        <v>282</v>
      </c>
      <c r="C64" s="168">
        <f>SUM(C65:C67)</f>
        <v>0</v>
      </c>
    </row>
    <row r="65" spans="1:3" s="169" customFormat="1" ht="12" customHeight="1">
      <c r="A65" s="170" t="s">
        <v>283</v>
      </c>
      <c r="B65" s="171" t="s">
        <v>284</v>
      </c>
      <c r="C65" s="182"/>
    </row>
    <row r="66" spans="1:3" s="169" customFormat="1" ht="12" customHeight="1">
      <c r="A66" s="173" t="s">
        <v>285</v>
      </c>
      <c r="B66" s="174" t="s">
        <v>286</v>
      </c>
      <c r="C66" s="182"/>
    </row>
    <row r="67" spans="1:3" s="169" customFormat="1" ht="12" customHeight="1" thickBot="1">
      <c r="A67" s="176" t="s">
        <v>287</v>
      </c>
      <c r="B67" s="186" t="s">
        <v>288</v>
      </c>
      <c r="C67" s="182"/>
    </row>
    <row r="68" spans="1:3" s="169" customFormat="1" ht="12" customHeight="1" thickBot="1">
      <c r="A68" s="185" t="s">
        <v>289</v>
      </c>
      <c r="B68" s="178" t="s">
        <v>290</v>
      </c>
      <c r="C68" s="168">
        <f>SUM(C69:C72)</f>
        <v>0</v>
      </c>
    </row>
    <row r="69" spans="1:3" s="169" customFormat="1" ht="12" customHeight="1">
      <c r="A69" s="170" t="s">
        <v>113</v>
      </c>
      <c r="B69" s="171" t="s">
        <v>291</v>
      </c>
      <c r="C69" s="182"/>
    </row>
    <row r="70" spans="1:3" s="169" customFormat="1" ht="12" customHeight="1">
      <c r="A70" s="173" t="s">
        <v>114</v>
      </c>
      <c r="B70" s="174" t="s">
        <v>292</v>
      </c>
      <c r="C70" s="182"/>
    </row>
    <row r="71" spans="1:3" s="169" customFormat="1" ht="12" customHeight="1">
      <c r="A71" s="173" t="s">
        <v>293</v>
      </c>
      <c r="B71" s="174" t="s">
        <v>294</v>
      </c>
      <c r="C71" s="182"/>
    </row>
    <row r="72" spans="1:3" s="169" customFormat="1" ht="12" customHeight="1" thickBot="1">
      <c r="A72" s="176" t="s">
        <v>295</v>
      </c>
      <c r="B72" s="177" t="s">
        <v>296</v>
      </c>
      <c r="C72" s="182"/>
    </row>
    <row r="73" spans="1:3" s="169" customFormat="1" ht="12" customHeight="1" thickBot="1">
      <c r="A73" s="185" t="s">
        <v>297</v>
      </c>
      <c r="B73" s="178" t="s">
        <v>298</v>
      </c>
      <c r="C73" s="168">
        <f>SUM(C74:C75)</f>
        <v>0</v>
      </c>
    </row>
    <row r="74" spans="1:3" s="169" customFormat="1" ht="12" customHeight="1">
      <c r="A74" s="170" t="s">
        <v>299</v>
      </c>
      <c r="B74" s="171" t="s">
        <v>300</v>
      </c>
      <c r="C74" s="182"/>
    </row>
    <row r="75" spans="1:3" s="169" customFormat="1" ht="12" customHeight="1" thickBot="1">
      <c r="A75" s="176" t="s">
        <v>301</v>
      </c>
      <c r="B75" s="177" t="s">
        <v>302</v>
      </c>
      <c r="C75" s="182"/>
    </row>
    <row r="76" spans="1:3" s="169" customFormat="1" ht="12" customHeight="1" thickBot="1">
      <c r="A76" s="185" t="s">
        <v>303</v>
      </c>
      <c r="B76" s="178" t="s">
        <v>304</v>
      </c>
      <c r="C76" s="168">
        <f>SUM(C77:C80)</f>
        <v>28857465</v>
      </c>
    </row>
    <row r="77" spans="1:3" s="169" customFormat="1" ht="12" customHeight="1">
      <c r="A77" s="170" t="s">
        <v>305</v>
      </c>
      <c r="B77" s="171" t="s">
        <v>306</v>
      </c>
      <c r="C77" s="182"/>
    </row>
    <row r="78" spans="1:3" s="169" customFormat="1" ht="12" customHeight="1">
      <c r="A78" s="173" t="s">
        <v>307</v>
      </c>
      <c r="B78" s="174" t="s">
        <v>308</v>
      </c>
      <c r="C78" s="182"/>
    </row>
    <row r="79" spans="1:3" s="169" customFormat="1" ht="12" customHeight="1">
      <c r="A79" s="170" t="s">
        <v>309</v>
      </c>
      <c r="B79" s="177" t="s">
        <v>440</v>
      </c>
      <c r="C79" s="182">
        <v>28857465</v>
      </c>
    </row>
    <row r="80" spans="1:3" s="169" customFormat="1" ht="12" customHeight="1" thickBot="1">
      <c r="A80" s="176" t="s">
        <v>441</v>
      </c>
      <c r="B80" s="177" t="s">
        <v>310</v>
      </c>
      <c r="C80" s="182"/>
    </row>
    <row r="81" spans="1:3" s="169" customFormat="1" ht="12" customHeight="1" thickBot="1">
      <c r="A81" s="185" t="s">
        <v>311</v>
      </c>
      <c r="B81" s="178" t="s">
        <v>312</v>
      </c>
      <c r="C81" s="168">
        <f>SUM(C82:C85)</f>
        <v>0</v>
      </c>
    </row>
    <row r="82" spans="1:3" s="169" customFormat="1" ht="12" customHeight="1">
      <c r="A82" s="187" t="s">
        <v>313</v>
      </c>
      <c r="B82" s="171" t="s">
        <v>314</v>
      </c>
      <c r="C82" s="182"/>
    </row>
    <row r="83" spans="1:3" s="169" customFormat="1" ht="12" customHeight="1">
      <c r="A83" s="188" t="s">
        <v>315</v>
      </c>
      <c r="B83" s="174" t="s">
        <v>316</v>
      </c>
      <c r="C83" s="182"/>
    </row>
    <row r="84" spans="1:3" s="169" customFormat="1" ht="12" customHeight="1">
      <c r="A84" s="188" t="s">
        <v>317</v>
      </c>
      <c r="B84" s="174" t="s">
        <v>318</v>
      </c>
      <c r="C84" s="182"/>
    </row>
    <row r="85" spans="1:3" s="169" customFormat="1" ht="12" customHeight="1" thickBot="1">
      <c r="A85" s="189" t="s">
        <v>319</v>
      </c>
      <c r="B85" s="177" t="s">
        <v>320</v>
      </c>
      <c r="C85" s="182"/>
    </row>
    <row r="86" spans="1:3" s="169" customFormat="1" ht="13.5" customHeight="1" thickBot="1">
      <c r="A86" s="185" t="s">
        <v>321</v>
      </c>
      <c r="B86" s="178" t="s">
        <v>322</v>
      </c>
      <c r="C86" s="190"/>
    </row>
    <row r="87" spans="1:3" s="169" customFormat="1" ht="15.75" customHeight="1" thickBot="1">
      <c r="A87" s="185" t="s">
        <v>323</v>
      </c>
      <c r="B87" s="191" t="s">
        <v>324</v>
      </c>
      <c r="C87" s="180">
        <f>+C64+C68+C73+C76+C81+C86</f>
        <v>28857465</v>
      </c>
    </row>
    <row r="88" spans="1:3" s="169" customFormat="1" ht="16.5" customHeight="1" thickBot="1">
      <c r="A88" s="192" t="s">
        <v>325</v>
      </c>
      <c r="B88" s="193" t="s">
        <v>326</v>
      </c>
      <c r="C88" s="180">
        <f>+C63+C87</f>
        <v>28857465</v>
      </c>
    </row>
    <row r="89" spans="1:3" s="144" customFormat="1" ht="78.75" customHeight="1">
      <c r="A89" s="1"/>
      <c r="B89" s="2"/>
      <c r="C89" s="113"/>
    </row>
    <row r="90" spans="1:3" ht="16.5" customHeight="1">
      <c r="A90" s="434" t="s">
        <v>42</v>
      </c>
      <c r="B90" s="434"/>
      <c r="C90" s="434"/>
    </row>
    <row r="91" spans="1:3" s="145" customFormat="1" ht="16.5" customHeight="1" thickBot="1">
      <c r="A91" s="435" t="s">
        <v>119</v>
      </c>
      <c r="B91" s="435"/>
      <c r="C91" s="114" t="s">
        <v>9</v>
      </c>
    </row>
    <row r="92" spans="1:3" ht="37.5" customHeight="1" thickBot="1">
      <c r="A92" s="4" t="s">
        <v>60</v>
      </c>
      <c r="B92" s="5" t="s">
        <v>43</v>
      </c>
      <c r="C92" s="15" t="s">
        <v>488</v>
      </c>
    </row>
    <row r="93" spans="1:3" s="169" customFormat="1" ht="12" customHeight="1" thickBot="1">
      <c r="A93" s="4">
        <v>1</v>
      </c>
      <c r="B93" s="5">
        <v>2</v>
      </c>
      <c r="C93" s="15">
        <v>3</v>
      </c>
    </row>
    <row r="94" spans="1:3" s="197" customFormat="1" ht="12" customHeight="1" thickBot="1">
      <c r="A94" s="194" t="s">
        <v>13</v>
      </c>
      <c r="B94" s="195" t="s">
        <v>419</v>
      </c>
      <c r="C94" s="196">
        <f>SUM(C95:C99)</f>
        <v>28857465</v>
      </c>
    </row>
    <row r="95" spans="1:3" s="197" customFormat="1" ht="12" customHeight="1">
      <c r="A95" s="198" t="s">
        <v>85</v>
      </c>
      <c r="B95" s="199" t="s">
        <v>44</v>
      </c>
      <c r="C95" s="200">
        <v>21541580</v>
      </c>
    </row>
    <row r="96" spans="1:3" s="197" customFormat="1" ht="12" customHeight="1">
      <c r="A96" s="173" t="s">
        <v>86</v>
      </c>
      <c r="B96" s="201" t="s">
        <v>141</v>
      </c>
      <c r="C96" s="175">
        <v>4419867</v>
      </c>
    </row>
    <row r="97" spans="1:3" s="197" customFormat="1" ht="12" customHeight="1">
      <c r="A97" s="173" t="s">
        <v>87</v>
      </c>
      <c r="B97" s="201" t="s">
        <v>111</v>
      </c>
      <c r="C97" s="179">
        <v>2896018</v>
      </c>
    </row>
    <row r="98" spans="1:3" s="197" customFormat="1" ht="12" customHeight="1">
      <c r="A98" s="173" t="s">
        <v>88</v>
      </c>
      <c r="B98" s="202" t="s">
        <v>142</v>
      </c>
      <c r="C98" s="179"/>
    </row>
    <row r="99" spans="1:3" s="197" customFormat="1" ht="12" customHeight="1">
      <c r="A99" s="173" t="s">
        <v>99</v>
      </c>
      <c r="B99" s="203" t="s">
        <v>143</v>
      </c>
      <c r="C99" s="179"/>
    </row>
    <row r="100" spans="1:3" s="197" customFormat="1" ht="12" customHeight="1">
      <c r="A100" s="173" t="s">
        <v>89</v>
      </c>
      <c r="B100" s="201" t="s">
        <v>327</v>
      </c>
      <c r="C100" s="179"/>
    </row>
    <row r="101" spans="1:3" s="197" customFormat="1" ht="12" customHeight="1">
      <c r="A101" s="173" t="s">
        <v>90</v>
      </c>
      <c r="B101" s="204" t="s">
        <v>328</v>
      </c>
      <c r="C101" s="179"/>
    </row>
    <row r="102" spans="1:3" s="197" customFormat="1" ht="12" customHeight="1">
      <c r="A102" s="173" t="s">
        <v>100</v>
      </c>
      <c r="B102" s="205" t="s">
        <v>329</v>
      </c>
      <c r="C102" s="179"/>
    </row>
    <row r="103" spans="1:3" s="197" customFormat="1" ht="12" customHeight="1">
      <c r="A103" s="173" t="s">
        <v>101</v>
      </c>
      <c r="B103" s="205" t="s">
        <v>330</v>
      </c>
      <c r="C103" s="179"/>
    </row>
    <row r="104" spans="1:3" s="197" customFormat="1" ht="12" customHeight="1">
      <c r="A104" s="173" t="s">
        <v>102</v>
      </c>
      <c r="B104" s="204" t="s">
        <v>331</v>
      </c>
      <c r="C104" s="179"/>
    </row>
    <row r="105" spans="1:3" s="197" customFormat="1" ht="12" customHeight="1">
      <c r="A105" s="173" t="s">
        <v>103</v>
      </c>
      <c r="B105" s="204" t="s">
        <v>332</v>
      </c>
      <c r="C105" s="179"/>
    </row>
    <row r="106" spans="1:3" s="197" customFormat="1" ht="12" customHeight="1">
      <c r="A106" s="173" t="s">
        <v>105</v>
      </c>
      <c r="B106" s="205" t="s">
        <v>333</v>
      </c>
      <c r="C106" s="179"/>
    </row>
    <row r="107" spans="1:3" s="197" customFormat="1" ht="12" customHeight="1">
      <c r="A107" s="206" t="s">
        <v>144</v>
      </c>
      <c r="B107" s="207" t="s">
        <v>334</v>
      </c>
      <c r="C107" s="179"/>
    </row>
    <row r="108" spans="1:3" s="197" customFormat="1" ht="12" customHeight="1">
      <c r="A108" s="173" t="s">
        <v>335</v>
      </c>
      <c r="B108" s="207" t="s">
        <v>336</v>
      </c>
      <c r="C108" s="179"/>
    </row>
    <row r="109" spans="1:3" s="197" customFormat="1" ht="12" customHeight="1" thickBot="1">
      <c r="A109" s="208" t="s">
        <v>337</v>
      </c>
      <c r="B109" s="209" t="s">
        <v>338</v>
      </c>
      <c r="C109" s="210"/>
    </row>
    <row r="110" spans="1:3" s="197" customFormat="1" ht="12" customHeight="1" thickBot="1">
      <c r="A110" s="166" t="s">
        <v>14</v>
      </c>
      <c r="B110" s="211" t="s">
        <v>420</v>
      </c>
      <c r="C110" s="168">
        <f>+C111+C113+C115</f>
        <v>0</v>
      </c>
    </row>
    <row r="111" spans="1:3" s="197" customFormat="1" ht="12" customHeight="1">
      <c r="A111" s="170" t="s">
        <v>91</v>
      </c>
      <c r="B111" s="201" t="s">
        <v>175</v>
      </c>
      <c r="C111" s="172"/>
    </row>
    <row r="112" spans="1:3" s="197" customFormat="1" ht="12" customHeight="1">
      <c r="A112" s="170" t="s">
        <v>92</v>
      </c>
      <c r="B112" s="212" t="s">
        <v>339</v>
      </c>
      <c r="C112" s="172"/>
    </row>
    <row r="113" spans="1:3" s="197" customFormat="1" ht="12" customHeight="1">
      <c r="A113" s="170" t="s">
        <v>93</v>
      </c>
      <c r="B113" s="212" t="s">
        <v>145</v>
      </c>
      <c r="C113" s="175"/>
    </row>
    <row r="114" spans="1:3" s="197" customFormat="1" ht="12" customHeight="1">
      <c r="A114" s="170" t="s">
        <v>94</v>
      </c>
      <c r="B114" s="212" t="s">
        <v>340</v>
      </c>
      <c r="C114" s="213"/>
    </row>
    <row r="115" spans="1:3" s="197" customFormat="1" ht="12" customHeight="1">
      <c r="A115" s="170" t="s">
        <v>95</v>
      </c>
      <c r="B115" s="214" t="s">
        <v>177</v>
      </c>
      <c r="C115" s="213"/>
    </row>
    <row r="116" spans="1:3" s="197" customFormat="1" ht="12" customHeight="1">
      <c r="A116" s="170" t="s">
        <v>104</v>
      </c>
      <c r="B116" s="215" t="s">
        <v>341</v>
      </c>
      <c r="C116" s="213"/>
    </row>
    <row r="117" spans="1:3" s="197" customFormat="1" ht="12" customHeight="1">
      <c r="A117" s="170" t="s">
        <v>106</v>
      </c>
      <c r="B117" s="216" t="s">
        <v>342</v>
      </c>
      <c r="C117" s="213"/>
    </row>
    <row r="118" spans="1:3" s="197" customFormat="1" ht="12">
      <c r="A118" s="170" t="s">
        <v>146</v>
      </c>
      <c r="B118" s="205" t="s">
        <v>330</v>
      </c>
      <c r="C118" s="213"/>
    </row>
    <row r="119" spans="1:3" s="197" customFormat="1" ht="12" customHeight="1">
      <c r="A119" s="170" t="s">
        <v>147</v>
      </c>
      <c r="B119" s="205" t="s">
        <v>343</v>
      </c>
      <c r="C119" s="213"/>
    </row>
    <row r="120" spans="1:3" s="197" customFormat="1" ht="12" customHeight="1">
      <c r="A120" s="170" t="s">
        <v>148</v>
      </c>
      <c r="B120" s="205" t="s">
        <v>344</v>
      </c>
      <c r="C120" s="213"/>
    </row>
    <row r="121" spans="1:3" s="197" customFormat="1" ht="12" customHeight="1">
      <c r="A121" s="170" t="s">
        <v>345</v>
      </c>
      <c r="B121" s="205" t="s">
        <v>333</v>
      </c>
      <c r="C121" s="213"/>
    </row>
    <row r="122" spans="1:3" s="197" customFormat="1" ht="12" customHeight="1">
      <c r="A122" s="170" t="s">
        <v>346</v>
      </c>
      <c r="B122" s="205" t="s">
        <v>347</v>
      </c>
      <c r="C122" s="213"/>
    </row>
    <row r="123" spans="1:3" s="197" customFormat="1" ht="12.75" thickBot="1">
      <c r="A123" s="206" t="s">
        <v>348</v>
      </c>
      <c r="B123" s="205" t="s">
        <v>349</v>
      </c>
      <c r="C123" s="217"/>
    </row>
    <row r="124" spans="1:3" s="197" customFormat="1" ht="12" customHeight="1" thickBot="1">
      <c r="A124" s="166" t="s">
        <v>15</v>
      </c>
      <c r="B124" s="218" t="s">
        <v>350</v>
      </c>
      <c r="C124" s="168">
        <f>+C125+C126</f>
        <v>0</v>
      </c>
    </row>
    <row r="125" spans="1:3" s="197" customFormat="1" ht="12" customHeight="1">
      <c r="A125" s="170" t="s">
        <v>74</v>
      </c>
      <c r="B125" s="219" t="s">
        <v>51</v>
      </c>
      <c r="C125" s="172"/>
    </row>
    <row r="126" spans="1:3" s="197" customFormat="1" ht="12" customHeight="1" thickBot="1">
      <c r="A126" s="176" t="s">
        <v>75</v>
      </c>
      <c r="B126" s="212" t="s">
        <v>52</v>
      </c>
      <c r="C126" s="179"/>
    </row>
    <row r="127" spans="1:3" s="197" customFormat="1" ht="12" customHeight="1" thickBot="1">
      <c r="A127" s="166" t="s">
        <v>16</v>
      </c>
      <c r="B127" s="218" t="s">
        <v>351</v>
      </c>
      <c r="C127" s="168">
        <f>+C94+C110+C124</f>
        <v>28857465</v>
      </c>
    </row>
    <row r="128" spans="1:3" s="197" customFormat="1" ht="12" customHeight="1" thickBot="1">
      <c r="A128" s="166" t="s">
        <v>17</v>
      </c>
      <c r="B128" s="218" t="s">
        <v>352</v>
      </c>
      <c r="C128" s="168">
        <f>+C129+C130+C131</f>
        <v>0</v>
      </c>
    </row>
    <row r="129" spans="1:3" s="197" customFormat="1" ht="12" customHeight="1">
      <c r="A129" s="170" t="s">
        <v>78</v>
      </c>
      <c r="B129" s="219" t="s">
        <v>353</v>
      </c>
      <c r="C129" s="213"/>
    </row>
    <row r="130" spans="1:3" s="197" customFormat="1" ht="12" customHeight="1">
      <c r="A130" s="170" t="s">
        <v>79</v>
      </c>
      <c r="B130" s="219" t="s">
        <v>354</v>
      </c>
      <c r="C130" s="213"/>
    </row>
    <row r="131" spans="1:3" s="197" customFormat="1" ht="12" customHeight="1" thickBot="1">
      <c r="A131" s="206" t="s">
        <v>80</v>
      </c>
      <c r="B131" s="220" t="s">
        <v>355</v>
      </c>
      <c r="C131" s="213"/>
    </row>
    <row r="132" spans="1:3" s="197" customFormat="1" ht="12" customHeight="1" thickBot="1">
      <c r="A132" s="166" t="s">
        <v>18</v>
      </c>
      <c r="B132" s="218" t="s">
        <v>356</v>
      </c>
      <c r="C132" s="168">
        <f>+C133+C134+C135+C136</f>
        <v>0</v>
      </c>
    </row>
    <row r="133" spans="1:3" s="197" customFormat="1" ht="12" customHeight="1">
      <c r="A133" s="170" t="s">
        <v>81</v>
      </c>
      <c r="B133" s="219" t="s">
        <v>357</v>
      </c>
      <c r="C133" s="213"/>
    </row>
    <row r="134" spans="1:3" s="197" customFormat="1" ht="12" customHeight="1">
      <c r="A134" s="170" t="s">
        <v>82</v>
      </c>
      <c r="B134" s="219" t="s">
        <v>358</v>
      </c>
      <c r="C134" s="213"/>
    </row>
    <row r="135" spans="1:3" s="197" customFormat="1" ht="12" customHeight="1">
      <c r="A135" s="170" t="s">
        <v>261</v>
      </c>
      <c r="B135" s="219" t="s">
        <v>359</v>
      </c>
      <c r="C135" s="213"/>
    </row>
    <row r="136" spans="1:3" s="197" customFormat="1" ht="12" customHeight="1" thickBot="1">
      <c r="A136" s="206" t="s">
        <v>263</v>
      </c>
      <c r="B136" s="220" t="s">
        <v>360</v>
      </c>
      <c r="C136" s="213"/>
    </row>
    <row r="137" spans="1:3" s="197" customFormat="1" ht="12" customHeight="1" thickBot="1">
      <c r="A137" s="166" t="s">
        <v>19</v>
      </c>
      <c r="B137" s="218" t="s">
        <v>361</v>
      </c>
      <c r="C137" s="180">
        <f>+C138+C139+C140+C141</f>
        <v>0</v>
      </c>
    </row>
    <row r="138" spans="1:3" s="197" customFormat="1" ht="12" customHeight="1">
      <c r="A138" s="170" t="s">
        <v>83</v>
      </c>
      <c r="B138" s="219" t="s">
        <v>362</v>
      </c>
      <c r="C138" s="213"/>
    </row>
    <row r="139" spans="1:3" s="197" customFormat="1" ht="12" customHeight="1">
      <c r="A139" s="170" t="s">
        <v>84</v>
      </c>
      <c r="B139" s="219" t="s">
        <v>363</v>
      </c>
      <c r="C139" s="213"/>
    </row>
    <row r="140" spans="1:3" s="197" customFormat="1" ht="12" customHeight="1">
      <c r="A140" s="170" t="s">
        <v>270</v>
      </c>
      <c r="B140" s="219" t="s">
        <v>364</v>
      </c>
      <c r="C140" s="213"/>
    </row>
    <row r="141" spans="1:3" s="197" customFormat="1" ht="12" customHeight="1" thickBot="1">
      <c r="A141" s="206" t="s">
        <v>272</v>
      </c>
      <c r="B141" s="220" t="s">
        <v>365</v>
      </c>
      <c r="C141" s="213"/>
    </row>
    <row r="142" spans="1:3" s="197" customFormat="1" ht="12" customHeight="1" thickBot="1">
      <c r="A142" s="166" t="s">
        <v>20</v>
      </c>
      <c r="B142" s="218" t="s">
        <v>366</v>
      </c>
      <c r="C142" s="221">
        <f>+C143+C144+C145+C146</f>
        <v>0</v>
      </c>
    </row>
    <row r="143" spans="1:3" s="197" customFormat="1" ht="12" customHeight="1">
      <c r="A143" s="170" t="s">
        <v>139</v>
      </c>
      <c r="B143" s="219" t="s">
        <v>367</v>
      </c>
      <c r="C143" s="213"/>
    </row>
    <row r="144" spans="1:3" s="197" customFormat="1" ht="12" customHeight="1">
      <c r="A144" s="170" t="s">
        <v>140</v>
      </c>
      <c r="B144" s="219" t="s">
        <v>368</v>
      </c>
      <c r="C144" s="213"/>
    </row>
    <row r="145" spans="1:3" s="197" customFormat="1" ht="12" customHeight="1">
      <c r="A145" s="170" t="s">
        <v>176</v>
      </c>
      <c r="B145" s="219" t="s">
        <v>369</v>
      </c>
      <c r="C145" s="213"/>
    </row>
    <row r="146" spans="1:3" s="197" customFormat="1" ht="12" customHeight="1" thickBot="1">
      <c r="A146" s="170" t="s">
        <v>278</v>
      </c>
      <c r="B146" s="219" t="s">
        <v>370</v>
      </c>
      <c r="C146" s="213"/>
    </row>
    <row r="147" spans="1:9" s="197" customFormat="1" ht="15" customHeight="1" thickBot="1">
      <c r="A147" s="166" t="s">
        <v>21</v>
      </c>
      <c r="B147" s="218" t="s">
        <v>371</v>
      </c>
      <c r="C147" s="146">
        <f>+C128+C132+C137+C142</f>
        <v>0</v>
      </c>
      <c r="F147" s="222"/>
      <c r="G147" s="223"/>
      <c r="H147" s="223"/>
      <c r="I147" s="223"/>
    </row>
    <row r="148" spans="1:3" s="169" customFormat="1" ht="12.75" customHeight="1" thickBot="1">
      <c r="A148" s="224" t="s">
        <v>22</v>
      </c>
      <c r="B148" s="129" t="s">
        <v>372</v>
      </c>
      <c r="C148" s="146">
        <f>+C127+C147</f>
        <v>28857465</v>
      </c>
    </row>
    <row r="149" ht="7.5" customHeight="1"/>
    <row r="150" spans="1:3" ht="15.75">
      <c r="A150" s="437" t="s">
        <v>373</v>
      </c>
      <c r="B150" s="437"/>
      <c r="C150" s="437"/>
    </row>
    <row r="151" spans="1:3" ht="15" customHeight="1" thickBot="1">
      <c r="A151" s="431" t="s">
        <v>120</v>
      </c>
      <c r="B151" s="431"/>
      <c r="C151" s="114" t="s">
        <v>9</v>
      </c>
    </row>
    <row r="152" spans="1:4" ht="13.5" customHeight="1" thickBot="1">
      <c r="A152" s="3">
        <v>1</v>
      </c>
      <c r="B152" s="7" t="s">
        <v>374</v>
      </c>
      <c r="C152" s="112">
        <f>+C63-C127</f>
        <v>-28857465</v>
      </c>
      <c r="D152" s="147"/>
    </row>
    <row r="153" spans="1:3" ht="27.75" customHeight="1" thickBot="1">
      <c r="A153" s="3" t="s">
        <v>14</v>
      </c>
      <c r="B153" s="7" t="s">
        <v>375</v>
      </c>
      <c r="C153" s="112">
        <f>+C87-C147</f>
        <v>28857465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30" customWidth="1"/>
    <col min="2" max="2" width="91.50390625" style="130" customWidth="1"/>
    <col min="3" max="3" width="30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550</v>
      </c>
      <c r="B1" s="433"/>
      <c r="C1" s="433"/>
      <c r="D1" s="138"/>
      <c r="E1" s="138"/>
      <c r="F1" s="138"/>
    </row>
    <row r="2" spans="1:6" ht="15.75">
      <c r="A2" s="436" t="s">
        <v>507</v>
      </c>
      <c r="B2" s="440"/>
      <c r="C2" s="440"/>
      <c r="D2" s="440"/>
      <c r="E2" s="440"/>
      <c r="F2" s="440"/>
    </row>
    <row r="3" spans="1:6" ht="15.75" customHeight="1">
      <c r="A3" s="441" t="s">
        <v>443</v>
      </c>
      <c r="B3" s="441"/>
      <c r="C3" s="441"/>
      <c r="D3" s="326"/>
      <c r="E3" s="326"/>
      <c r="F3" s="326"/>
    </row>
    <row r="4" spans="1:3" ht="15.75" customHeight="1">
      <c r="A4" s="434" t="s">
        <v>10</v>
      </c>
      <c r="B4" s="434"/>
      <c r="C4" s="434"/>
    </row>
    <row r="5" spans="1:3" ht="15.75" customHeight="1" thickBot="1">
      <c r="A5" s="431" t="s">
        <v>118</v>
      </c>
      <c r="B5" s="431"/>
      <c r="C5" s="114" t="s">
        <v>9</v>
      </c>
    </row>
    <row r="6" spans="1:3" ht="37.5" customHeight="1" thickBot="1">
      <c r="A6" s="4" t="s">
        <v>60</v>
      </c>
      <c r="B6" s="5" t="s">
        <v>12</v>
      </c>
      <c r="C6" s="15" t="s">
        <v>488</v>
      </c>
    </row>
    <row r="7" spans="1:3" s="169" customFormat="1" ht="12" customHeight="1" thickBot="1">
      <c r="A7" s="227">
        <v>1</v>
      </c>
      <c r="B7" s="228">
        <v>2</v>
      </c>
      <c r="C7" s="132">
        <v>3</v>
      </c>
    </row>
    <row r="8" spans="1:3" s="169" customFormat="1" ht="12" customHeight="1" thickBot="1">
      <c r="A8" s="166" t="s">
        <v>13</v>
      </c>
      <c r="B8" s="167" t="s">
        <v>211</v>
      </c>
      <c r="C8" s="168">
        <f>+C9+C10+C11+C12+C13+C14</f>
        <v>0</v>
      </c>
    </row>
    <row r="9" spans="1:3" s="169" customFormat="1" ht="12" customHeight="1">
      <c r="A9" s="170" t="s">
        <v>85</v>
      </c>
      <c r="B9" s="171" t="s">
        <v>212</v>
      </c>
      <c r="C9" s="172"/>
    </row>
    <row r="10" spans="1:3" s="169" customFormat="1" ht="12" customHeight="1">
      <c r="A10" s="173" t="s">
        <v>86</v>
      </c>
      <c r="B10" s="174" t="s">
        <v>213</v>
      </c>
      <c r="C10" s="175"/>
    </row>
    <row r="11" spans="1:3" s="169" customFormat="1" ht="12" customHeight="1">
      <c r="A11" s="173" t="s">
        <v>87</v>
      </c>
      <c r="B11" s="174" t="s">
        <v>214</v>
      </c>
      <c r="C11" s="175"/>
    </row>
    <row r="12" spans="1:3" s="169" customFormat="1" ht="12" customHeight="1">
      <c r="A12" s="173" t="s">
        <v>88</v>
      </c>
      <c r="B12" s="174" t="s">
        <v>215</v>
      </c>
      <c r="C12" s="175"/>
    </row>
    <row r="13" spans="1:3" s="169" customFormat="1" ht="12" customHeight="1">
      <c r="A13" s="173" t="s">
        <v>112</v>
      </c>
      <c r="B13" s="174" t="s">
        <v>216</v>
      </c>
      <c r="C13" s="175"/>
    </row>
    <row r="14" spans="1:3" s="169" customFormat="1" ht="12" customHeight="1" thickBot="1">
      <c r="A14" s="176" t="s">
        <v>89</v>
      </c>
      <c r="B14" s="177" t="s">
        <v>217</v>
      </c>
      <c r="C14" s="175"/>
    </row>
    <row r="15" spans="1:3" s="169" customFormat="1" ht="12" customHeight="1" thickBot="1">
      <c r="A15" s="166" t="s">
        <v>14</v>
      </c>
      <c r="B15" s="178" t="s">
        <v>218</v>
      </c>
      <c r="C15" s="168">
        <f>+C16+C17+C18+C19+C20</f>
        <v>0</v>
      </c>
    </row>
    <row r="16" spans="1:3" s="169" customFormat="1" ht="12" customHeight="1">
      <c r="A16" s="170" t="s">
        <v>91</v>
      </c>
      <c r="B16" s="171" t="s">
        <v>219</v>
      </c>
      <c r="C16" s="172"/>
    </row>
    <row r="17" spans="1:3" s="169" customFormat="1" ht="12" customHeight="1">
      <c r="A17" s="173" t="s">
        <v>92</v>
      </c>
      <c r="B17" s="174" t="s">
        <v>220</v>
      </c>
      <c r="C17" s="175"/>
    </row>
    <row r="18" spans="1:3" s="169" customFormat="1" ht="12" customHeight="1">
      <c r="A18" s="173" t="s">
        <v>93</v>
      </c>
      <c r="B18" s="174" t="s">
        <v>221</v>
      </c>
      <c r="C18" s="175"/>
    </row>
    <row r="19" spans="1:3" s="169" customFormat="1" ht="12" customHeight="1">
      <c r="A19" s="173" t="s">
        <v>94</v>
      </c>
      <c r="B19" s="174" t="s">
        <v>222</v>
      </c>
      <c r="C19" s="175"/>
    </row>
    <row r="20" spans="1:3" s="169" customFormat="1" ht="12" customHeight="1">
      <c r="A20" s="173" t="s">
        <v>95</v>
      </c>
      <c r="B20" s="174" t="s">
        <v>223</v>
      </c>
      <c r="C20" s="175"/>
    </row>
    <row r="21" spans="1:3" s="169" customFormat="1" ht="12" customHeight="1" thickBot="1">
      <c r="A21" s="176" t="s">
        <v>104</v>
      </c>
      <c r="B21" s="177" t="s">
        <v>224</v>
      </c>
      <c r="C21" s="179"/>
    </row>
    <row r="22" spans="1:3" s="169" customFormat="1" ht="12" customHeight="1" thickBot="1">
      <c r="A22" s="166" t="s">
        <v>15</v>
      </c>
      <c r="B22" s="167" t="s">
        <v>225</v>
      </c>
      <c r="C22" s="168">
        <f>+C23+C24+C25+C26+C27</f>
        <v>0</v>
      </c>
    </row>
    <row r="23" spans="1:3" s="169" customFormat="1" ht="12" customHeight="1">
      <c r="A23" s="170" t="s">
        <v>74</v>
      </c>
      <c r="B23" s="171" t="s">
        <v>226</v>
      </c>
      <c r="C23" s="172"/>
    </row>
    <row r="24" spans="1:3" s="169" customFormat="1" ht="12" customHeight="1">
      <c r="A24" s="173" t="s">
        <v>75</v>
      </c>
      <c r="B24" s="174" t="s">
        <v>227</v>
      </c>
      <c r="C24" s="175"/>
    </row>
    <row r="25" spans="1:3" s="169" customFormat="1" ht="12" customHeight="1">
      <c r="A25" s="173" t="s">
        <v>76</v>
      </c>
      <c r="B25" s="174" t="s">
        <v>228</v>
      </c>
      <c r="C25" s="175"/>
    </row>
    <row r="26" spans="1:3" s="169" customFormat="1" ht="12" customHeight="1">
      <c r="A26" s="173" t="s">
        <v>77</v>
      </c>
      <c r="B26" s="174" t="s">
        <v>229</v>
      </c>
      <c r="C26" s="175"/>
    </row>
    <row r="27" spans="1:3" s="169" customFormat="1" ht="12" customHeight="1">
      <c r="A27" s="173" t="s">
        <v>129</v>
      </c>
      <c r="B27" s="174" t="s">
        <v>230</v>
      </c>
      <c r="C27" s="175"/>
    </row>
    <row r="28" spans="1:3" s="169" customFormat="1" ht="12" customHeight="1" thickBot="1">
      <c r="A28" s="176" t="s">
        <v>130</v>
      </c>
      <c r="B28" s="177" t="s">
        <v>231</v>
      </c>
      <c r="C28" s="179"/>
    </row>
    <row r="29" spans="1:3" s="169" customFormat="1" ht="12" customHeight="1" thickBot="1">
      <c r="A29" s="166" t="s">
        <v>131</v>
      </c>
      <c r="B29" s="167" t="s">
        <v>232</v>
      </c>
      <c r="C29" s="180">
        <f>+C30+C33+C34+C35</f>
        <v>0</v>
      </c>
    </row>
    <row r="30" spans="1:3" s="169" customFormat="1" ht="12" customHeight="1">
      <c r="A30" s="170" t="s">
        <v>233</v>
      </c>
      <c r="B30" s="171" t="s">
        <v>234</v>
      </c>
      <c r="C30" s="181">
        <f>+C31+C32</f>
        <v>0</v>
      </c>
    </row>
    <row r="31" spans="1:3" s="169" customFormat="1" ht="12" customHeight="1">
      <c r="A31" s="173" t="s">
        <v>235</v>
      </c>
      <c r="B31" s="174" t="s">
        <v>236</v>
      </c>
      <c r="C31" s="175"/>
    </row>
    <row r="32" spans="1:3" s="169" customFormat="1" ht="12" customHeight="1">
      <c r="A32" s="173" t="s">
        <v>237</v>
      </c>
      <c r="B32" s="174" t="s">
        <v>238</v>
      </c>
      <c r="C32" s="175"/>
    </row>
    <row r="33" spans="1:3" s="169" customFormat="1" ht="12" customHeight="1">
      <c r="A33" s="173" t="s">
        <v>239</v>
      </c>
      <c r="B33" s="174" t="s">
        <v>240</v>
      </c>
      <c r="C33" s="175"/>
    </row>
    <row r="34" spans="1:3" s="169" customFormat="1" ht="12" customHeight="1">
      <c r="A34" s="173" t="s">
        <v>241</v>
      </c>
      <c r="B34" s="174" t="s">
        <v>242</v>
      </c>
      <c r="C34" s="175"/>
    </row>
    <row r="35" spans="1:3" s="169" customFormat="1" ht="12" customHeight="1" thickBot="1">
      <c r="A35" s="176" t="s">
        <v>243</v>
      </c>
      <c r="B35" s="177" t="s">
        <v>244</v>
      </c>
      <c r="C35" s="179"/>
    </row>
    <row r="36" spans="1:3" s="169" customFormat="1" ht="12" customHeight="1" thickBot="1">
      <c r="A36" s="166" t="s">
        <v>17</v>
      </c>
      <c r="B36" s="167" t="s">
        <v>245</v>
      </c>
      <c r="C36" s="168">
        <f>SUM(C37:C46)</f>
        <v>0</v>
      </c>
    </row>
    <row r="37" spans="1:3" s="169" customFormat="1" ht="12" customHeight="1">
      <c r="A37" s="170" t="s">
        <v>78</v>
      </c>
      <c r="B37" s="171" t="s">
        <v>246</v>
      </c>
      <c r="C37" s="172"/>
    </row>
    <row r="38" spans="1:3" s="169" customFormat="1" ht="12" customHeight="1">
      <c r="A38" s="173" t="s">
        <v>79</v>
      </c>
      <c r="B38" s="174" t="s">
        <v>247</v>
      </c>
      <c r="C38" s="175"/>
    </row>
    <row r="39" spans="1:3" s="169" customFormat="1" ht="12" customHeight="1">
      <c r="A39" s="173" t="s">
        <v>80</v>
      </c>
      <c r="B39" s="174" t="s">
        <v>248</v>
      </c>
      <c r="C39" s="175"/>
    </row>
    <row r="40" spans="1:3" s="169" customFormat="1" ht="12" customHeight="1">
      <c r="A40" s="173" t="s">
        <v>133</v>
      </c>
      <c r="B40" s="174" t="s">
        <v>249</v>
      </c>
      <c r="C40" s="175"/>
    </row>
    <row r="41" spans="1:3" s="169" customFormat="1" ht="12" customHeight="1">
      <c r="A41" s="173" t="s">
        <v>134</v>
      </c>
      <c r="B41" s="174" t="s">
        <v>250</v>
      </c>
      <c r="C41" s="175"/>
    </row>
    <row r="42" spans="1:3" s="169" customFormat="1" ht="12" customHeight="1">
      <c r="A42" s="173" t="s">
        <v>135</v>
      </c>
      <c r="B42" s="174" t="s">
        <v>251</v>
      </c>
      <c r="C42" s="175"/>
    </row>
    <row r="43" spans="1:3" s="169" customFormat="1" ht="12" customHeight="1">
      <c r="A43" s="173" t="s">
        <v>136</v>
      </c>
      <c r="B43" s="174" t="s">
        <v>252</v>
      </c>
      <c r="C43" s="175"/>
    </row>
    <row r="44" spans="1:3" s="169" customFormat="1" ht="12" customHeight="1">
      <c r="A44" s="173" t="s">
        <v>137</v>
      </c>
      <c r="B44" s="174" t="s">
        <v>253</v>
      </c>
      <c r="C44" s="175"/>
    </row>
    <row r="45" spans="1:3" s="169" customFormat="1" ht="12" customHeight="1">
      <c r="A45" s="173" t="s">
        <v>254</v>
      </c>
      <c r="B45" s="174" t="s">
        <v>255</v>
      </c>
      <c r="C45" s="182"/>
    </row>
    <row r="46" spans="1:3" s="169" customFormat="1" ht="12" customHeight="1" thickBot="1">
      <c r="A46" s="176" t="s">
        <v>256</v>
      </c>
      <c r="B46" s="177" t="s">
        <v>257</v>
      </c>
      <c r="C46" s="183"/>
    </row>
    <row r="47" spans="1:3" s="169" customFormat="1" ht="12" customHeight="1" thickBot="1">
      <c r="A47" s="166" t="s">
        <v>18</v>
      </c>
      <c r="B47" s="167" t="s">
        <v>258</v>
      </c>
      <c r="C47" s="168">
        <f>SUM(C48:C52)</f>
        <v>0</v>
      </c>
    </row>
    <row r="48" spans="1:3" s="169" customFormat="1" ht="12" customHeight="1">
      <c r="A48" s="170" t="s">
        <v>81</v>
      </c>
      <c r="B48" s="171" t="s">
        <v>259</v>
      </c>
      <c r="C48" s="184"/>
    </row>
    <row r="49" spans="1:3" s="169" customFormat="1" ht="12" customHeight="1">
      <c r="A49" s="173" t="s">
        <v>82</v>
      </c>
      <c r="B49" s="174" t="s">
        <v>260</v>
      </c>
      <c r="C49" s="182"/>
    </row>
    <row r="50" spans="1:3" s="169" customFormat="1" ht="12" customHeight="1">
      <c r="A50" s="173" t="s">
        <v>261</v>
      </c>
      <c r="B50" s="174" t="s">
        <v>262</v>
      </c>
      <c r="C50" s="182"/>
    </row>
    <row r="51" spans="1:3" s="169" customFormat="1" ht="12" customHeight="1">
      <c r="A51" s="173" t="s">
        <v>263</v>
      </c>
      <c r="B51" s="174" t="s">
        <v>264</v>
      </c>
      <c r="C51" s="182"/>
    </row>
    <row r="52" spans="1:3" s="169" customFormat="1" ht="12" customHeight="1" thickBot="1">
      <c r="A52" s="176" t="s">
        <v>265</v>
      </c>
      <c r="B52" s="177" t="s">
        <v>266</v>
      </c>
      <c r="C52" s="183"/>
    </row>
    <row r="53" spans="1:3" s="169" customFormat="1" ht="12" customHeight="1" thickBot="1">
      <c r="A53" s="166" t="s">
        <v>138</v>
      </c>
      <c r="B53" s="167" t="s">
        <v>267</v>
      </c>
      <c r="C53" s="168">
        <f>SUM(C54:C56)</f>
        <v>0</v>
      </c>
    </row>
    <row r="54" spans="1:3" s="169" customFormat="1" ht="12" customHeight="1">
      <c r="A54" s="170" t="s">
        <v>83</v>
      </c>
      <c r="B54" s="171" t="s">
        <v>268</v>
      </c>
      <c r="C54" s="172"/>
    </row>
    <row r="55" spans="1:3" s="169" customFormat="1" ht="12" customHeight="1">
      <c r="A55" s="173" t="s">
        <v>84</v>
      </c>
      <c r="B55" s="174" t="s">
        <v>269</v>
      </c>
      <c r="C55" s="175"/>
    </row>
    <row r="56" spans="1:3" s="169" customFormat="1" ht="12" customHeight="1">
      <c r="A56" s="173" t="s">
        <v>270</v>
      </c>
      <c r="B56" s="174" t="s">
        <v>271</v>
      </c>
      <c r="C56" s="175"/>
    </row>
    <row r="57" spans="1:3" s="169" customFormat="1" ht="12" customHeight="1" thickBot="1">
      <c r="A57" s="176" t="s">
        <v>272</v>
      </c>
      <c r="B57" s="177" t="s">
        <v>273</v>
      </c>
      <c r="C57" s="179"/>
    </row>
    <row r="58" spans="1:3" s="169" customFormat="1" ht="12" customHeight="1" thickBot="1">
      <c r="A58" s="166" t="s">
        <v>20</v>
      </c>
      <c r="B58" s="178" t="s">
        <v>274</v>
      </c>
      <c r="C58" s="168">
        <f>SUM(C59:C61)</f>
        <v>0</v>
      </c>
    </row>
    <row r="59" spans="1:3" s="169" customFormat="1" ht="12" customHeight="1">
      <c r="A59" s="170" t="s">
        <v>139</v>
      </c>
      <c r="B59" s="171" t="s">
        <v>275</v>
      </c>
      <c r="C59" s="182"/>
    </row>
    <row r="60" spans="1:3" s="169" customFormat="1" ht="12" customHeight="1">
      <c r="A60" s="173" t="s">
        <v>140</v>
      </c>
      <c r="B60" s="174" t="s">
        <v>276</v>
      </c>
      <c r="C60" s="182"/>
    </row>
    <row r="61" spans="1:3" s="169" customFormat="1" ht="12" customHeight="1">
      <c r="A61" s="173" t="s">
        <v>176</v>
      </c>
      <c r="B61" s="174" t="s">
        <v>277</v>
      </c>
      <c r="C61" s="182"/>
    </row>
    <row r="62" spans="1:3" s="169" customFormat="1" ht="12" customHeight="1" thickBot="1">
      <c r="A62" s="176" t="s">
        <v>278</v>
      </c>
      <c r="B62" s="177" t="s">
        <v>279</v>
      </c>
      <c r="C62" s="182"/>
    </row>
    <row r="63" spans="1:3" s="169" customFormat="1" ht="12" customHeight="1" thickBot="1">
      <c r="A63" s="166" t="s">
        <v>21</v>
      </c>
      <c r="B63" s="167" t="s">
        <v>280</v>
      </c>
      <c r="C63" s="180">
        <f>+C8+C15+C22+C29+C36+C47+C53+C58</f>
        <v>0</v>
      </c>
    </row>
    <row r="64" spans="1:3" s="169" customFormat="1" ht="12" customHeight="1" thickBot="1">
      <c r="A64" s="185" t="s">
        <v>281</v>
      </c>
      <c r="B64" s="178" t="s">
        <v>282</v>
      </c>
      <c r="C64" s="168">
        <f>SUM(C65:C67)</f>
        <v>0</v>
      </c>
    </row>
    <row r="65" spans="1:3" s="169" customFormat="1" ht="12" customHeight="1">
      <c r="A65" s="170" t="s">
        <v>283</v>
      </c>
      <c r="B65" s="171" t="s">
        <v>284</v>
      </c>
      <c r="C65" s="182"/>
    </row>
    <row r="66" spans="1:3" s="169" customFormat="1" ht="12" customHeight="1">
      <c r="A66" s="173" t="s">
        <v>285</v>
      </c>
      <c r="B66" s="174" t="s">
        <v>286</v>
      </c>
      <c r="C66" s="182"/>
    </row>
    <row r="67" spans="1:3" s="169" customFormat="1" ht="12" customHeight="1" thickBot="1">
      <c r="A67" s="176" t="s">
        <v>287</v>
      </c>
      <c r="B67" s="186" t="s">
        <v>288</v>
      </c>
      <c r="C67" s="182"/>
    </row>
    <row r="68" spans="1:3" s="169" customFormat="1" ht="12" customHeight="1" thickBot="1">
      <c r="A68" s="185" t="s">
        <v>289</v>
      </c>
      <c r="B68" s="178" t="s">
        <v>290</v>
      </c>
      <c r="C68" s="168">
        <f>SUM(C69:C72)</f>
        <v>0</v>
      </c>
    </row>
    <row r="69" spans="1:3" s="169" customFormat="1" ht="12" customHeight="1">
      <c r="A69" s="170" t="s">
        <v>113</v>
      </c>
      <c r="B69" s="171" t="s">
        <v>291</v>
      </c>
      <c r="C69" s="182"/>
    </row>
    <row r="70" spans="1:3" s="169" customFormat="1" ht="12" customHeight="1">
      <c r="A70" s="173" t="s">
        <v>114</v>
      </c>
      <c r="B70" s="174" t="s">
        <v>292</v>
      </c>
      <c r="C70" s="182"/>
    </row>
    <row r="71" spans="1:3" s="169" customFormat="1" ht="12" customHeight="1">
      <c r="A71" s="173" t="s">
        <v>293</v>
      </c>
      <c r="B71" s="174" t="s">
        <v>294</v>
      </c>
      <c r="C71" s="182"/>
    </row>
    <row r="72" spans="1:3" s="169" customFormat="1" ht="12" customHeight="1" thickBot="1">
      <c r="A72" s="176" t="s">
        <v>295</v>
      </c>
      <c r="B72" s="177" t="s">
        <v>296</v>
      </c>
      <c r="C72" s="182"/>
    </row>
    <row r="73" spans="1:3" s="169" customFormat="1" ht="12" customHeight="1" thickBot="1">
      <c r="A73" s="185" t="s">
        <v>297</v>
      </c>
      <c r="B73" s="178" t="s">
        <v>298</v>
      </c>
      <c r="C73" s="168">
        <f>SUM(C74:C75)</f>
        <v>0</v>
      </c>
    </row>
    <row r="74" spans="1:3" s="169" customFormat="1" ht="12" customHeight="1">
      <c r="A74" s="170" t="s">
        <v>299</v>
      </c>
      <c r="B74" s="171" t="s">
        <v>300</v>
      </c>
      <c r="C74" s="182"/>
    </row>
    <row r="75" spans="1:3" s="169" customFormat="1" ht="12" customHeight="1" thickBot="1">
      <c r="A75" s="176" t="s">
        <v>301</v>
      </c>
      <c r="B75" s="177" t="s">
        <v>302</v>
      </c>
      <c r="C75" s="182"/>
    </row>
    <row r="76" spans="1:3" s="169" customFormat="1" ht="12" customHeight="1" thickBot="1">
      <c r="A76" s="185" t="s">
        <v>303</v>
      </c>
      <c r="B76" s="178" t="s">
        <v>304</v>
      </c>
      <c r="C76" s="168">
        <f>SUM(C77:C80)</f>
        <v>0</v>
      </c>
    </row>
    <row r="77" spans="1:3" s="169" customFormat="1" ht="12" customHeight="1">
      <c r="A77" s="170" t="s">
        <v>305</v>
      </c>
      <c r="B77" s="171" t="s">
        <v>306</v>
      </c>
      <c r="C77" s="182"/>
    </row>
    <row r="78" spans="1:3" s="169" customFormat="1" ht="12" customHeight="1">
      <c r="A78" s="173" t="s">
        <v>307</v>
      </c>
      <c r="B78" s="174" t="s">
        <v>308</v>
      </c>
      <c r="C78" s="182"/>
    </row>
    <row r="79" spans="1:3" s="169" customFormat="1" ht="12" customHeight="1">
      <c r="A79" s="170" t="s">
        <v>309</v>
      </c>
      <c r="B79" s="177" t="s">
        <v>440</v>
      </c>
      <c r="C79" s="182"/>
    </row>
    <row r="80" spans="1:3" s="169" customFormat="1" ht="12" customHeight="1" thickBot="1">
      <c r="A80" s="176" t="s">
        <v>441</v>
      </c>
      <c r="B80" s="177" t="s">
        <v>310</v>
      </c>
      <c r="C80" s="182"/>
    </row>
    <row r="81" spans="1:3" s="169" customFormat="1" ht="12" customHeight="1" thickBot="1">
      <c r="A81" s="185" t="s">
        <v>311</v>
      </c>
      <c r="B81" s="178" t="s">
        <v>312</v>
      </c>
      <c r="C81" s="168">
        <f>SUM(C82:C85)</f>
        <v>0</v>
      </c>
    </row>
    <row r="82" spans="1:3" s="169" customFormat="1" ht="12" customHeight="1">
      <c r="A82" s="187" t="s">
        <v>313</v>
      </c>
      <c r="B82" s="171" t="s">
        <v>314</v>
      </c>
      <c r="C82" s="182"/>
    </row>
    <row r="83" spans="1:3" s="169" customFormat="1" ht="12" customHeight="1">
      <c r="A83" s="188" t="s">
        <v>315</v>
      </c>
      <c r="B83" s="174" t="s">
        <v>316</v>
      </c>
      <c r="C83" s="182"/>
    </row>
    <row r="84" spans="1:3" s="169" customFormat="1" ht="12" customHeight="1">
      <c r="A84" s="188" t="s">
        <v>317</v>
      </c>
      <c r="B84" s="174" t="s">
        <v>318</v>
      </c>
      <c r="C84" s="182"/>
    </row>
    <row r="85" spans="1:3" s="169" customFormat="1" ht="12" customHeight="1" thickBot="1">
      <c r="A85" s="189" t="s">
        <v>319</v>
      </c>
      <c r="B85" s="177" t="s">
        <v>320</v>
      </c>
      <c r="C85" s="182"/>
    </row>
    <row r="86" spans="1:3" s="169" customFormat="1" ht="13.5" customHeight="1" thickBot="1">
      <c r="A86" s="185" t="s">
        <v>321</v>
      </c>
      <c r="B86" s="178" t="s">
        <v>322</v>
      </c>
      <c r="C86" s="190"/>
    </row>
    <row r="87" spans="1:3" s="169" customFormat="1" ht="15.75" customHeight="1" thickBot="1">
      <c r="A87" s="185" t="s">
        <v>323</v>
      </c>
      <c r="B87" s="191" t="s">
        <v>324</v>
      </c>
      <c r="C87" s="180">
        <f>+C64+C68+C73+C76+C81+C86</f>
        <v>0</v>
      </c>
    </row>
    <row r="88" spans="1:3" s="169" customFormat="1" ht="16.5" customHeight="1" thickBot="1">
      <c r="A88" s="192" t="s">
        <v>325</v>
      </c>
      <c r="B88" s="193" t="s">
        <v>326</v>
      </c>
      <c r="C88" s="180">
        <f>+C63+C87</f>
        <v>0</v>
      </c>
    </row>
    <row r="89" spans="1:3" s="144" customFormat="1" ht="78.75" customHeight="1">
      <c r="A89" s="1"/>
      <c r="B89" s="2"/>
      <c r="C89" s="113"/>
    </row>
    <row r="90" spans="1:3" ht="16.5" customHeight="1">
      <c r="A90" s="434" t="s">
        <v>42</v>
      </c>
      <c r="B90" s="434"/>
      <c r="C90" s="434"/>
    </row>
    <row r="91" spans="1:3" s="145" customFormat="1" ht="16.5" customHeight="1" thickBot="1">
      <c r="A91" s="435" t="s">
        <v>119</v>
      </c>
      <c r="B91" s="435"/>
      <c r="C91" s="114" t="s">
        <v>9</v>
      </c>
    </row>
    <row r="92" spans="1:3" ht="37.5" customHeight="1" thickBot="1">
      <c r="A92" s="4" t="s">
        <v>60</v>
      </c>
      <c r="B92" s="5" t="s">
        <v>43</v>
      </c>
      <c r="C92" s="15" t="s">
        <v>488</v>
      </c>
    </row>
    <row r="93" spans="1:3" s="169" customFormat="1" ht="12" customHeight="1" thickBot="1">
      <c r="A93" s="4">
        <v>1</v>
      </c>
      <c r="B93" s="5">
        <v>2</v>
      </c>
      <c r="C93" s="15">
        <v>3</v>
      </c>
    </row>
    <row r="94" spans="1:3" s="197" customFormat="1" ht="12" customHeight="1" thickBot="1">
      <c r="A94" s="194" t="s">
        <v>13</v>
      </c>
      <c r="B94" s="195" t="s">
        <v>419</v>
      </c>
      <c r="C94" s="196">
        <f>SUM(C95:C99)</f>
        <v>0</v>
      </c>
    </row>
    <row r="95" spans="1:3" s="197" customFormat="1" ht="12" customHeight="1">
      <c r="A95" s="198" t="s">
        <v>85</v>
      </c>
      <c r="B95" s="199" t="s">
        <v>44</v>
      </c>
      <c r="C95" s="200"/>
    </row>
    <row r="96" spans="1:3" s="197" customFormat="1" ht="12" customHeight="1">
      <c r="A96" s="173" t="s">
        <v>86</v>
      </c>
      <c r="B96" s="201" t="s">
        <v>141</v>
      </c>
      <c r="C96" s="175"/>
    </row>
    <row r="97" spans="1:3" s="197" customFormat="1" ht="12" customHeight="1">
      <c r="A97" s="173" t="s">
        <v>87</v>
      </c>
      <c r="B97" s="201" t="s">
        <v>111</v>
      </c>
      <c r="C97" s="179"/>
    </row>
    <row r="98" spans="1:3" s="197" customFormat="1" ht="12" customHeight="1">
      <c r="A98" s="173" t="s">
        <v>88</v>
      </c>
      <c r="B98" s="202" t="s">
        <v>142</v>
      </c>
      <c r="C98" s="179"/>
    </row>
    <row r="99" spans="1:3" s="197" customFormat="1" ht="12" customHeight="1">
      <c r="A99" s="173" t="s">
        <v>99</v>
      </c>
      <c r="B99" s="203" t="s">
        <v>143</v>
      </c>
      <c r="C99" s="179"/>
    </row>
    <row r="100" spans="1:3" s="197" customFormat="1" ht="12" customHeight="1">
      <c r="A100" s="173" t="s">
        <v>89</v>
      </c>
      <c r="B100" s="201" t="s">
        <v>327</v>
      </c>
      <c r="C100" s="179"/>
    </row>
    <row r="101" spans="1:3" s="197" customFormat="1" ht="12" customHeight="1">
      <c r="A101" s="173" t="s">
        <v>90</v>
      </c>
      <c r="B101" s="204" t="s">
        <v>328</v>
      </c>
      <c r="C101" s="179"/>
    </row>
    <row r="102" spans="1:3" s="197" customFormat="1" ht="12" customHeight="1">
      <c r="A102" s="173" t="s">
        <v>100</v>
      </c>
      <c r="B102" s="205" t="s">
        <v>329</v>
      </c>
      <c r="C102" s="179"/>
    </row>
    <row r="103" spans="1:3" s="197" customFormat="1" ht="12" customHeight="1">
      <c r="A103" s="173" t="s">
        <v>101</v>
      </c>
      <c r="B103" s="205" t="s">
        <v>330</v>
      </c>
      <c r="C103" s="179"/>
    </row>
    <row r="104" spans="1:3" s="197" customFormat="1" ht="12" customHeight="1">
      <c r="A104" s="173" t="s">
        <v>102</v>
      </c>
      <c r="B104" s="204" t="s">
        <v>331</v>
      </c>
      <c r="C104" s="179"/>
    </row>
    <row r="105" spans="1:3" s="197" customFormat="1" ht="12" customHeight="1">
      <c r="A105" s="173" t="s">
        <v>103</v>
      </c>
      <c r="B105" s="204" t="s">
        <v>332</v>
      </c>
      <c r="C105" s="179"/>
    </row>
    <row r="106" spans="1:3" s="197" customFormat="1" ht="12" customHeight="1">
      <c r="A106" s="173" t="s">
        <v>105</v>
      </c>
      <c r="B106" s="205" t="s">
        <v>333</v>
      </c>
      <c r="C106" s="179"/>
    </row>
    <row r="107" spans="1:3" s="197" customFormat="1" ht="12" customHeight="1">
      <c r="A107" s="206" t="s">
        <v>144</v>
      </c>
      <c r="B107" s="207" t="s">
        <v>334</v>
      </c>
      <c r="C107" s="179"/>
    </row>
    <row r="108" spans="1:3" s="197" customFormat="1" ht="12" customHeight="1">
      <c r="A108" s="173" t="s">
        <v>335</v>
      </c>
      <c r="B108" s="207" t="s">
        <v>336</v>
      </c>
      <c r="C108" s="179"/>
    </row>
    <row r="109" spans="1:3" s="197" customFormat="1" ht="12" customHeight="1" thickBot="1">
      <c r="A109" s="208" t="s">
        <v>337</v>
      </c>
      <c r="B109" s="209" t="s">
        <v>338</v>
      </c>
      <c r="C109" s="210"/>
    </row>
    <row r="110" spans="1:3" s="197" customFormat="1" ht="12" customHeight="1" thickBot="1">
      <c r="A110" s="166" t="s">
        <v>14</v>
      </c>
      <c r="B110" s="211" t="s">
        <v>420</v>
      </c>
      <c r="C110" s="168">
        <f>+C111+C113+C115</f>
        <v>0</v>
      </c>
    </row>
    <row r="111" spans="1:3" s="197" customFormat="1" ht="12" customHeight="1">
      <c r="A111" s="170" t="s">
        <v>91</v>
      </c>
      <c r="B111" s="201" t="s">
        <v>175</v>
      </c>
      <c r="C111" s="172"/>
    </row>
    <row r="112" spans="1:3" s="197" customFormat="1" ht="12" customHeight="1">
      <c r="A112" s="170" t="s">
        <v>92</v>
      </c>
      <c r="B112" s="212" t="s">
        <v>339</v>
      </c>
      <c r="C112" s="172"/>
    </row>
    <row r="113" spans="1:3" s="197" customFormat="1" ht="12" customHeight="1">
      <c r="A113" s="170" t="s">
        <v>93</v>
      </c>
      <c r="B113" s="212" t="s">
        <v>145</v>
      </c>
      <c r="C113" s="175"/>
    </row>
    <row r="114" spans="1:3" s="197" customFormat="1" ht="12" customHeight="1">
      <c r="A114" s="170" t="s">
        <v>94</v>
      </c>
      <c r="B114" s="212" t="s">
        <v>340</v>
      </c>
      <c r="C114" s="213"/>
    </row>
    <row r="115" spans="1:3" s="197" customFormat="1" ht="12" customHeight="1">
      <c r="A115" s="170" t="s">
        <v>95</v>
      </c>
      <c r="B115" s="214" t="s">
        <v>177</v>
      </c>
      <c r="C115" s="213"/>
    </row>
    <row r="116" spans="1:3" s="197" customFormat="1" ht="12" customHeight="1">
      <c r="A116" s="170" t="s">
        <v>104</v>
      </c>
      <c r="B116" s="215" t="s">
        <v>341</v>
      </c>
      <c r="C116" s="213"/>
    </row>
    <row r="117" spans="1:3" s="197" customFormat="1" ht="12" customHeight="1">
      <c r="A117" s="170" t="s">
        <v>106</v>
      </c>
      <c r="B117" s="216" t="s">
        <v>342</v>
      </c>
      <c r="C117" s="213"/>
    </row>
    <row r="118" spans="1:3" s="197" customFormat="1" ht="12">
      <c r="A118" s="170" t="s">
        <v>146</v>
      </c>
      <c r="B118" s="205" t="s">
        <v>330</v>
      </c>
      <c r="C118" s="213"/>
    </row>
    <row r="119" spans="1:3" s="197" customFormat="1" ht="12" customHeight="1">
      <c r="A119" s="170" t="s">
        <v>147</v>
      </c>
      <c r="B119" s="205" t="s">
        <v>343</v>
      </c>
      <c r="C119" s="213"/>
    </row>
    <row r="120" spans="1:3" s="197" customFormat="1" ht="12" customHeight="1">
      <c r="A120" s="170" t="s">
        <v>148</v>
      </c>
      <c r="B120" s="205" t="s">
        <v>344</v>
      </c>
      <c r="C120" s="213"/>
    </row>
    <row r="121" spans="1:3" s="197" customFormat="1" ht="12" customHeight="1">
      <c r="A121" s="170" t="s">
        <v>345</v>
      </c>
      <c r="B121" s="205" t="s">
        <v>333</v>
      </c>
      <c r="C121" s="213"/>
    </row>
    <row r="122" spans="1:3" s="197" customFormat="1" ht="12" customHeight="1">
      <c r="A122" s="170" t="s">
        <v>346</v>
      </c>
      <c r="B122" s="205" t="s">
        <v>347</v>
      </c>
      <c r="C122" s="213"/>
    </row>
    <row r="123" spans="1:3" s="197" customFormat="1" ht="12.75" thickBot="1">
      <c r="A123" s="206" t="s">
        <v>348</v>
      </c>
      <c r="B123" s="205" t="s">
        <v>349</v>
      </c>
      <c r="C123" s="217"/>
    </row>
    <row r="124" spans="1:3" s="197" customFormat="1" ht="12" customHeight="1" thickBot="1">
      <c r="A124" s="166" t="s">
        <v>15</v>
      </c>
      <c r="B124" s="218" t="s">
        <v>350</v>
      </c>
      <c r="C124" s="168">
        <f>+C125+C126</f>
        <v>0</v>
      </c>
    </row>
    <row r="125" spans="1:3" s="197" customFormat="1" ht="12" customHeight="1">
      <c r="A125" s="170" t="s">
        <v>74</v>
      </c>
      <c r="B125" s="219" t="s">
        <v>51</v>
      </c>
      <c r="C125" s="172"/>
    </row>
    <row r="126" spans="1:3" s="197" customFormat="1" ht="12" customHeight="1" thickBot="1">
      <c r="A126" s="176" t="s">
        <v>75</v>
      </c>
      <c r="B126" s="212" t="s">
        <v>52</v>
      </c>
      <c r="C126" s="179"/>
    </row>
    <row r="127" spans="1:3" s="197" customFormat="1" ht="12" customHeight="1" thickBot="1">
      <c r="A127" s="166" t="s">
        <v>16</v>
      </c>
      <c r="B127" s="218" t="s">
        <v>351</v>
      </c>
      <c r="C127" s="168">
        <f>+C94+C110+C124</f>
        <v>0</v>
      </c>
    </row>
    <row r="128" spans="1:3" s="197" customFormat="1" ht="12" customHeight="1" thickBot="1">
      <c r="A128" s="166" t="s">
        <v>17</v>
      </c>
      <c r="B128" s="218" t="s">
        <v>352</v>
      </c>
      <c r="C128" s="168">
        <f>+C129+C130+C131</f>
        <v>0</v>
      </c>
    </row>
    <row r="129" spans="1:3" s="197" customFormat="1" ht="12" customHeight="1">
      <c r="A129" s="170" t="s">
        <v>78</v>
      </c>
      <c r="B129" s="219" t="s">
        <v>353</v>
      </c>
      <c r="C129" s="213"/>
    </row>
    <row r="130" spans="1:3" s="197" customFormat="1" ht="12" customHeight="1">
      <c r="A130" s="170" t="s">
        <v>79</v>
      </c>
      <c r="B130" s="219" t="s">
        <v>354</v>
      </c>
      <c r="C130" s="213"/>
    </row>
    <row r="131" spans="1:3" s="197" customFormat="1" ht="12" customHeight="1" thickBot="1">
      <c r="A131" s="206" t="s">
        <v>80</v>
      </c>
      <c r="B131" s="220" t="s">
        <v>355</v>
      </c>
      <c r="C131" s="213"/>
    </row>
    <row r="132" spans="1:3" s="197" customFormat="1" ht="12" customHeight="1" thickBot="1">
      <c r="A132" s="166" t="s">
        <v>18</v>
      </c>
      <c r="B132" s="218" t="s">
        <v>356</v>
      </c>
      <c r="C132" s="168">
        <f>+C133+C134+C135+C136</f>
        <v>0</v>
      </c>
    </row>
    <row r="133" spans="1:3" s="197" customFormat="1" ht="12" customHeight="1">
      <c r="A133" s="170" t="s">
        <v>81</v>
      </c>
      <c r="B133" s="219" t="s">
        <v>357</v>
      </c>
      <c r="C133" s="213"/>
    </row>
    <row r="134" spans="1:3" s="197" customFormat="1" ht="12" customHeight="1">
      <c r="A134" s="170" t="s">
        <v>82</v>
      </c>
      <c r="B134" s="219" t="s">
        <v>358</v>
      </c>
      <c r="C134" s="213"/>
    </row>
    <row r="135" spans="1:3" s="197" customFormat="1" ht="12" customHeight="1">
      <c r="A135" s="170" t="s">
        <v>261</v>
      </c>
      <c r="B135" s="219" t="s">
        <v>359</v>
      </c>
      <c r="C135" s="213"/>
    </row>
    <row r="136" spans="1:3" s="197" customFormat="1" ht="12" customHeight="1" thickBot="1">
      <c r="A136" s="206" t="s">
        <v>263</v>
      </c>
      <c r="B136" s="220" t="s">
        <v>360</v>
      </c>
      <c r="C136" s="213"/>
    </row>
    <row r="137" spans="1:3" s="197" customFormat="1" ht="12" customHeight="1" thickBot="1">
      <c r="A137" s="166" t="s">
        <v>19</v>
      </c>
      <c r="B137" s="218" t="s">
        <v>361</v>
      </c>
      <c r="C137" s="180">
        <f>+C138+C139+C140+C141</f>
        <v>0</v>
      </c>
    </row>
    <row r="138" spans="1:3" s="197" customFormat="1" ht="12" customHeight="1">
      <c r="A138" s="170" t="s">
        <v>83</v>
      </c>
      <c r="B138" s="219" t="s">
        <v>362</v>
      </c>
      <c r="C138" s="213"/>
    </row>
    <row r="139" spans="1:3" s="197" customFormat="1" ht="12" customHeight="1">
      <c r="A139" s="170" t="s">
        <v>84</v>
      </c>
      <c r="B139" s="219" t="s">
        <v>363</v>
      </c>
      <c r="C139" s="213"/>
    </row>
    <row r="140" spans="1:3" s="197" customFormat="1" ht="12" customHeight="1">
      <c r="A140" s="170" t="s">
        <v>270</v>
      </c>
      <c r="B140" s="219" t="s">
        <v>364</v>
      </c>
      <c r="C140" s="213"/>
    </row>
    <row r="141" spans="1:3" s="197" customFormat="1" ht="12" customHeight="1" thickBot="1">
      <c r="A141" s="206" t="s">
        <v>272</v>
      </c>
      <c r="B141" s="220" t="s">
        <v>365</v>
      </c>
      <c r="C141" s="213"/>
    </row>
    <row r="142" spans="1:3" s="197" customFormat="1" ht="12" customHeight="1" thickBot="1">
      <c r="A142" s="166" t="s">
        <v>20</v>
      </c>
      <c r="B142" s="218" t="s">
        <v>366</v>
      </c>
      <c r="C142" s="221">
        <f>+C143+C144+C145+C146</f>
        <v>0</v>
      </c>
    </row>
    <row r="143" spans="1:3" s="197" customFormat="1" ht="12" customHeight="1">
      <c r="A143" s="170" t="s">
        <v>139</v>
      </c>
      <c r="B143" s="219" t="s">
        <v>367</v>
      </c>
      <c r="C143" s="213"/>
    </row>
    <row r="144" spans="1:3" s="197" customFormat="1" ht="12" customHeight="1">
      <c r="A144" s="170" t="s">
        <v>140</v>
      </c>
      <c r="B144" s="219" t="s">
        <v>368</v>
      </c>
      <c r="C144" s="213"/>
    </row>
    <row r="145" spans="1:3" s="197" customFormat="1" ht="12" customHeight="1">
      <c r="A145" s="170" t="s">
        <v>176</v>
      </c>
      <c r="B145" s="219" t="s">
        <v>369</v>
      </c>
      <c r="C145" s="213"/>
    </row>
    <row r="146" spans="1:3" s="197" customFormat="1" ht="12" customHeight="1" thickBot="1">
      <c r="A146" s="170" t="s">
        <v>278</v>
      </c>
      <c r="B146" s="219" t="s">
        <v>370</v>
      </c>
      <c r="C146" s="213"/>
    </row>
    <row r="147" spans="1:9" s="197" customFormat="1" ht="15" customHeight="1" thickBot="1">
      <c r="A147" s="166" t="s">
        <v>21</v>
      </c>
      <c r="B147" s="218" t="s">
        <v>371</v>
      </c>
      <c r="C147" s="146">
        <f>+C128+C132+C137+C142</f>
        <v>0</v>
      </c>
      <c r="F147" s="222"/>
      <c r="G147" s="223"/>
      <c r="H147" s="223"/>
      <c r="I147" s="223"/>
    </row>
    <row r="148" spans="1:3" s="169" customFormat="1" ht="12.75" customHeight="1" thickBot="1">
      <c r="A148" s="224" t="s">
        <v>22</v>
      </c>
      <c r="B148" s="129" t="s">
        <v>372</v>
      </c>
      <c r="C148" s="146">
        <f>+C127+C147</f>
        <v>0</v>
      </c>
    </row>
    <row r="149" ht="7.5" customHeight="1"/>
    <row r="150" spans="1:3" ht="15.75">
      <c r="A150" s="437" t="s">
        <v>373</v>
      </c>
      <c r="B150" s="437"/>
      <c r="C150" s="437"/>
    </row>
    <row r="151" spans="1:3" ht="15" customHeight="1" thickBot="1">
      <c r="A151" s="431" t="s">
        <v>120</v>
      </c>
      <c r="B151" s="431"/>
      <c r="C151" s="114" t="s">
        <v>9</v>
      </c>
    </row>
    <row r="152" spans="1:4" ht="13.5" customHeight="1" thickBot="1">
      <c r="A152" s="3">
        <v>1</v>
      </c>
      <c r="B152" s="7" t="s">
        <v>374</v>
      </c>
      <c r="C152" s="112">
        <f>+C63-C127</f>
        <v>0</v>
      </c>
      <c r="D152" s="147"/>
    </row>
    <row r="153" spans="1:3" ht="27.75" customHeight="1" thickBot="1">
      <c r="A153" s="3" t="s">
        <v>14</v>
      </c>
      <c r="B153" s="7" t="s">
        <v>375</v>
      </c>
      <c r="C153" s="112">
        <f>+C87-C147</f>
        <v>0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30" customWidth="1"/>
    <col min="2" max="2" width="91.50390625" style="130" customWidth="1"/>
    <col min="3" max="3" width="30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551</v>
      </c>
      <c r="B1" s="433"/>
      <c r="C1" s="433"/>
      <c r="D1" s="138"/>
      <c r="E1" s="138"/>
      <c r="F1" s="138"/>
    </row>
    <row r="2" spans="1:6" ht="15.75">
      <c r="A2" s="436" t="s">
        <v>508</v>
      </c>
      <c r="B2" s="440"/>
      <c r="C2" s="440"/>
      <c r="D2" s="440"/>
      <c r="E2" s="440"/>
      <c r="F2" s="440"/>
    </row>
    <row r="3" spans="1:6" ht="15.75" customHeight="1">
      <c r="A3" s="441" t="s">
        <v>443</v>
      </c>
      <c r="B3" s="441"/>
      <c r="C3" s="441"/>
      <c r="D3" s="326"/>
      <c r="E3" s="326"/>
      <c r="F3" s="326"/>
    </row>
    <row r="4" spans="1:3" ht="15.75" customHeight="1">
      <c r="A4" s="434" t="s">
        <v>10</v>
      </c>
      <c r="B4" s="434"/>
      <c r="C4" s="434"/>
    </row>
    <row r="5" spans="1:3" ht="15.75" customHeight="1" thickBot="1">
      <c r="A5" s="431" t="s">
        <v>118</v>
      </c>
      <c r="B5" s="431"/>
      <c r="C5" s="114" t="s">
        <v>9</v>
      </c>
    </row>
    <row r="6" spans="1:3" ht="37.5" customHeight="1" thickBot="1">
      <c r="A6" s="4" t="s">
        <v>60</v>
      </c>
      <c r="B6" s="5" t="s">
        <v>12</v>
      </c>
      <c r="C6" s="15" t="s">
        <v>488</v>
      </c>
    </row>
    <row r="7" spans="1:3" s="169" customFormat="1" ht="12" customHeight="1" thickBot="1">
      <c r="A7" s="227">
        <v>1</v>
      </c>
      <c r="B7" s="228">
        <v>2</v>
      </c>
      <c r="C7" s="132">
        <v>3</v>
      </c>
    </row>
    <row r="8" spans="1:3" s="169" customFormat="1" ht="12" customHeight="1" thickBot="1">
      <c r="A8" s="166" t="s">
        <v>13</v>
      </c>
      <c r="B8" s="167" t="s">
        <v>211</v>
      </c>
      <c r="C8" s="168">
        <f>+C9+C10+C11+C12+C13+C14</f>
        <v>0</v>
      </c>
    </row>
    <row r="9" spans="1:3" s="169" customFormat="1" ht="12" customHeight="1">
      <c r="A9" s="170" t="s">
        <v>85</v>
      </c>
      <c r="B9" s="171" t="s">
        <v>212</v>
      </c>
      <c r="C9" s="172"/>
    </row>
    <row r="10" spans="1:3" s="169" customFormat="1" ht="12" customHeight="1">
      <c r="A10" s="173" t="s">
        <v>86</v>
      </c>
      <c r="B10" s="174" t="s">
        <v>213</v>
      </c>
      <c r="C10" s="175"/>
    </row>
    <row r="11" spans="1:3" s="169" customFormat="1" ht="12" customHeight="1">
      <c r="A11" s="173" t="s">
        <v>87</v>
      </c>
      <c r="B11" s="174" t="s">
        <v>214</v>
      </c>
      <c r="C11" s="175"/>
    </row>
    <row r="12" spans="1:3" s="169" customFormat="1" ht="12" customHeight="1">
      <c r="A12" s="173" t="s">
        <v>88</v>
      </c>
      <c r="B12" s="174" t="s">
        <v>215</v>
      </c>
      <c r="C12" s="175"/>
    </row>
    <row r="13" spans="1:3" s="169" customFormat="1" ht="12" customHeight="1">
      <c r="A13" s="173" t="s">
        <v>112</v>
      </c>
      <c r="B13" s="174" t="s">
        <v>216</v>
      </c>
      <c r="C13" s="175"/>
    </row>
    <row r="14" spans="1:3" s="169" customFormat="1" ht="12" customHeight="1" thickBot="1">
      <c r="A14" s="176" t="s">
        <v>89</v>
      </c>
      <c r="B14" s="177" t="s">
        <v>217</v>
      </c>
      <c r="C14" s="175"/>
    </row>
    <row r="15" spans="1:3" s="169" customFormat="1" ht="12" customHeight="1" thickBot="1">
      <c r="A15" s="166" t="s">
        <v>14</v>
      </c>
      <c r="B15" s="178" t="s">
        <v>218</v>
      </c>
      <c r="C15" s="168">
        <f>+C16+C17+C18+C19+C20</f>
        <v>0</v>
      </c>
    </row>
    <row r="16" spans="1:3" s="169" customFormat="1" ht="12" customHeight="1">
      <c r="A16" s="170" t="s">
        <v>91</v>
      </c>
      <c r="B16" s="171" t="s">
        <v>219</v>
      </c>
      <c r="C16" s="172"/>
    </row>
    <row r="17" spans="1:3" s="169" customFormat="1" ht="12" customHeight="1">
      <c r="A17" s="173" t="s">
        <v>92</v>
      </c>
      <c r="B17" s="174" t="s">
        <v>220</v>
      </c>
      <c r="C17" s="175"/>
    </row>
    <row r="18" spans="1:3" s="169" customFormat="1" ht="12" customHeight="1">
      <c r="A18" s="173" t="s">
        <v>93</v>
      </c>
      <c r="B18" s="174" t="s">
        <v>221</v>
      </c>
      <c r="C18" s="175"/>
    </row>
    <row r="19" spans="1:3" s="169" customFormat="1" ht="12" customHeight="1">
      <c r="A19" s="173" t="s">
        <v>94</v>
      </c>
      <c r="B19" s="174" t="s">
        <v>222</v>
      </c>
      <c r="C19" s="175"/>
    </row>
    <row r="20" spans="1:3" s="169" customFormat="1" ht="12" customHeight="1">
      <c r="A20" s="173" t="s">
        <v>95</v>
      </c>
      <c r="B20" s="174" t="s">
        <v>223</v>
      </c>
      <c r="C20" s="175"/>
    </row>
    <row r="21" spans="1:3" s="169" customFormat="1" ht="12" customHeight="1" thickBot="1">
      <c r="A21" s="176" t="s">
        <v>104</v>
      </c>
      <c r="B21" s="177" t="s">
        <v>224</v>
      </c>
      <c r="C21" s="179"/>
    </row>
    <row r="22" spans="1:3" s="169" customFormat="1" ht="12" customHeight="1" thickBot="1">
      <c r="A22" s="166" t="s">
        <v>15</v>
      </c>
      <c r="B22" s="167" t="s">
        <v>225</v>
      </c>
      <c r="C22" s="168">
        <f>+C23+C24+C25+C26+C27</f>
        <v>0</v>
      </c>
    </row>
    <row r="23" spans="1:3" s="169" customFormat="1" ht="12" customHeight="1">
      <c r="A23" s="170" t="s">
        <v>74</v>
      </c>
      <c r="B23" s="171" t="s">
        <v>226</v>
      </c>
      <c r="C23" s="172"/>
    </row>
    <row r="24" spans="1:3" s="169" customFormat="1" ht="12" customHeight="1">
      <c r="A24" s="173" t="s">
        <v>75</v>
      </c>
      <c r="B24" s="174" t="s">
        <v>227</v>
      </c>
      <c r="C24" s="175"/>
    </row>
    <row r="25" spans="1:3" s="169" customFormat="1" ht="12" customHeight="1">
      <c r="A25" s="173" t="s">
        <v>76</v>
      </c>
      <c r="B25" s="174" t="s">
        <v>228</v>
      </c>
      <c r="C25" s="175"/>
    </row>
    <row r="26" spans="1:3" s="169" customFormat="1" ht="12" customHeight="1">
      <c r="A26" s="173" t="s">
        <v>77</v>
      </c>
      <c r="B26" s="174" t="s">
        <v>229</v>
      </c>
      <c r="C26" s="175"/>
    </row>
    <row r="27" spans="1:3" s="169" customFormat="1" ht="12" customHeight="1">
      <c r="A27" s="173" t="s">
        <v>129</v>
      </c>
      <c r="B27" s="174" t="s">
        <v>230</v>
      </c>
      <c r="C27" s="175"/>
    </row>
    <row r="28" spans="1:3" s="169" customFormat="1" ht="12" customHeight="1" thickBot="1">
      <c r="A28" s="176" t="s">
        <v>130</v>
      </c>
      <c r="B28" s="177" t="s">
        <v>231</v>
      </c>
      <c r="C28" s="179"/>
    </row>
    <row r="29" spans="1:3" s="169" customFormat="1" ht="12" customHeight="1" thickBot="1">
      <c r="A29" s="166" t="s">
        <v>131</v>
      </c>
      <c r="B29" s="167" t="s">
        <v>232</v>
      </c>
      <c r="C29" s="180">
        <f>+C30+C33+C34+C35</f>
        <v>0</v>
      </c>
    </row>
    <row r="30" spans="1:3" s="169" customFormat="1" ht="12" customHeight="1">
      <c r="A30" s="170" t="s">
        <v>233</v>
      </c>
      <c r="B30" s="171" t="s">
        <v>234</v>
      </c>
      <c r="C30" s="181">
        <f>+C31+C32</f>
        <v>0</v>
      </c>
    </row>
    <row r="31" spans="1:3" s="169" customFormat="1" ht="12" customHeight="1">
      <c r="A31" s="173" t="s">
        <v>235</v>
      </c>
      <c r="B31" s="174" t="s">
        <v>236</v>
      </c>
      <c r="C31" s="175"/>
    </row>
    <row r="32" spans="1:3" s="169" customFormat="1" ht="12" customHeight="1">
      <c r="A32" s="173" t="s">
        <v>237</v>
      </c>
      <c r="B32" s="174" t="s">
        <v>238</v>
      </c>
      <c r="C32" s="175"/>
    </row>
    <row r="33" spans="1:3" s="169" customFormat="1" ht="12" customHeight="1">
      <c r="A33" s="173" t="s">
        <v>239</v>
      </c>
      <c r="B33" s="174" t="s">
        <v>240</v>
      </c>
      <c r="C33" s="175"/>
    </row>
    <row r="34" spans="1:3" s="169" customFormat="1" ht="12" customHeight="1">
      <c r="A34" s="173" t="s">
        <v>241</v>
      </c>
      <c r="B34" s="174" t="s">
        <v>242</v>
      </c>
      <c r="C34" s="175"/>
    </row>
    <row r="35" spans="1:3" s="169" customFormat="1" ht="12" customHeight="1" thickBot="1">
      <c r="A35" s="176" t="s">
        <v>243</v>
      </c>
      <c r="B35" s="177" t="s">
        <v>244</v>
      </c>
      <c r="C35" s="179"/>
    </row>
    <row r="36" spans="1:3" s="169" customFormat="1" ht="12" customHeight="1" thickBot="1">
      <c r="A36" s="166" t="s">
        <v>17</v>
      </c>
      <c r="B36" s="167" t="s">
        <v>245</v>
      </c>
      <c r="C36" s="168">
        <f>SUM(C37:C46)</f>
        <v>0</v>
      </c>
    </row>
    <row r="37" spans="1:3" s="169" customFormat="1" ht="12" customHeight="1">
      <c r="A37" s="170" t="s">
        <v>78</v>
      </c>
      <c r="B37" s="171" t="s">
        <v>246</v>
      </c>
      <c r="C37" s="172"/>
    </row>
    <row r="38" spans="1:3" s="169" customFormat="1" ht="12" customHeight="1">
      <c r="A38" s="173" t="s">
        <v>79</v>
      </c>
      <c r="B38" s="174" t="s">
        <v>247</v>
      </c>
      <c r="C38" s="175"/>
    </row>
    <row r="39" spans="1:3" s="169" customFormat="1" ht="12" customHeight="1">
      <c r="A39" s="173" t="s">
        <v>80</v>
      </c>
      <c r="B39" s="174" t="s">
        <v>248</v>
      </c>
      <c r="C39" s="175"/>
    </row>
    <row r="40" spans="1:3" s="169" customFormat="1" ht="12" customHeight="1">
      <c r="A40" s="173" t="s">
        <v>133</v>
      </c>
      <c r="B40" s="174" t="s">
        <v>249</v>
      </c>
      <c r="C40" s="175"/>
    </row>
    <row r="41" spans="1:3" s="169" customFormat="1" ht="12" customHeight="1">
      <c r="A41" s="173" t="s">
        <v>134</v>
      </c>
      <c r="B41" s="174" t="s">
        <v>250</v>
      </c>
      <c r="C41" s="175"/>
    </row>
    <row r="42" spans="1:3" s="169" customFormat="1" ht="12" customHeight="1">
      <c r="A42" s="173" t="s">
        <v>135</v>
      </c>
      <c r="B42" s="174" t="s">
        <v>251</v>
      </c>
      <c r="C42" s="175"/>
    </row>
    <row r="43" spans="1:3" s="169" customFormat="1" ht="12" customHeight="1">
      <c r="A43" s="173" t="s">
        <v>136</v>
      </c>
      <c r="B43" s="174" t="s">
        <v>252</v>
      </c>
      <c r="C43" s="175"/>
    </row>
    <row r="44" spans="1:3" s="169" customFormat="1" ht="12" customHeight="1">
      <c r="A44" s="173" t="s">
        <v>137</v>
      </c>
      <c r="B44" s="174" t="s">
        <v>253</v>
      </c>
      <c r="C44" s="175"/>
    </row>
    <row r="45" spans="1:3" s="169" customFormat="1" ht="12" customHeight="1">
      <c r="A45" s="173" t="s">
        <v>254</v>
      </c>
      <c r="B45" s="174" t="s">
        <v>255</v>
      </c>
      <c r="C45" s="182"/>
    </row>
    <row r="46" spans="1:3" s="169" customFormat="1" ht="12" customHeight="1" thickBot="1">
      <c r="A46" s="176" t="s">
        <v>256</v>
      </c>
      <c r="B46" s="177" t="s">
        <v>257</v>
      </c>
      <c r="C46" s="183"/>
    </row>
    <row r="47" spans="1:3" s="169" customFormat="1" ht="12" customHeight="1" thickBot="1">
      <c r="A47" s="166" t="s">
        <v>18</v>
      </c>
      <c r="B47" s="167" t="s">
        <v>258</v>
      </c>
      <c r="C47" s="168">
        <f>SUM(C48:C52)</f>
        <v>0</v>
      </c>
    </row>
    <row r="48" spans="1:3" s="169" customFormat="1" ht="12" customHeight="1">
      <c r="A48" s="170" t="s">
        <v>81</v>
      </c>
      <c r="B48" s="171" t="s">
        <v>259</v>
      </c>
      <c r="C48" s="184"/>
    </row>
    <row r="49" spans="1:3" s="169" customFormat="1" ht="12" customHeight="1">
      <c r="A49" s="173" t="s">
        <v>82</v>
      </c>
      <c r="B49" s="174" t="s">
        <v>260</v>
      </c>
      <c r="C49" s="182"/>
    </row>
    <row r="50" spans="1:3" s="169" customFormat="1" ht="12" customHeight="1">
      <c r="A50" s="173" t="s">
        <v>261</v>
      </c>
      <c r="B50" s="174" t="s">
        <v>262</v>
      </c>
      <c r="C50" s="182"/>
    </row>
    <row r="51" spans="1:3" s="169" customFormat="1" ht="12" customHeight="1">
      <c r="A51" s="173" t="s">
        <v>263</v>
      </c>
      <c r="B51" s="174" t="s">
        <v>264</v>
      </c>
      <c r="C51" s="182"/>
    </row>
    <row r="52" spans="1:3" s="169" customFormat="1" ht="12" customHeight="1" thickBot="1">
      <c r="A52" s="176" t="s">
        <v>265</v>
      </c>
      <c r="B52" s="177" t="s">
        <v>266</v>
      </c>
      <c r="C52" s="183"/>
    </row>
    <row r="53" spans="1:3" s="169" customFormat="1" ht="12" customHeight="1" thickBot="1">
      <c r="A53" s="166" t="s">
        <v>138</v>
      </c>
      <c r="B53" s="167" t="s">
        <v>267</v>
      </c>
      <c r="C53" s="168">
        <f>SUM(C54:C56)</f>
        <v>0</v>
      </c>
    </row>
    <row r="54" spans="1:3" s="169" customFormat="1" ht="12" customHeight="1">
      <c r="A54" s="170" t="s">
        <v>83</v>
      </c>
      <c r="B54" s="171" t="s">
        <v>268</v>
      </c>
      <c r="C54" s="172"/>
    </row>
    <row r="55" spans="1:3" s="169" customFormat="1" ht="12" customHeight="1">
      <c r="A55" s="173" t="s">
        <v>84</v>
      </c>
      <c r="B55" s="174" t="s">
        <v>269</v>
      </c>
      <c r="C55" s="175"/>
    </row>
    <row r="56" spans="1:3" s="169" customFormat="1" ht="12" customHeight="1">
      <c r="A56" s="173" t="s">
        <v>270</v>
      </c>
      <c r="B56" s="174" t="s">
        <v>271</v>
      </c>
      <c r="C56" s="175"/>
    </row>
    <row r="57" spans="1:3" s="169" customFormat="1" ht="12" customHeight="1" thickBot="1">
      <c r="A57" s="176" t="s">
        <v>272</v>
      </c>
      <c r="B57" s="177" t="s">
        <v>273</v>
      </c>
      <c r="C57" s="179"/>
    </row>
    <row r="58" spans="1:3" s="169" customFormat="1" ht="12" customHeight="1" thickBot="1">
      <c r="A58" s="166" t="s">
        <v>20</v>
      </c>
      <c r="B58" s="178" t="s">
        <v>274</v>
      </c>
      <c r="C58" s="168">
        <f>SUM(C59:C61)</f>
        <v>0</v>
      </c>
    </row>
    <row r="59" spans="1:3" s="169" customFormat="1" ht="12" customHeight="1">
      <c r="A59" s="170" t="s">
        <v>139</v>
      </c>
      <c r="B59" s="171" t="s">
        <v>275</v>
      </c>
      <c r="C59" s="182"/>
    </row>
    <row r="60" spans="1:3" s="169" customFormat="1" ht="12" customHeight="1">
      <c r="A60" s="173" t="s">
        <v>140</v>
      </c>
      <c r="B60" s="174" t="s">
        <v>276</v>
      </c>
      <c r="C60" s="182"/>
    </row>
    <row r="61" spans="1:3" s="169" customFormat="1" ht="12" customHeight="1">
      <c r="A61" s="173" t="s">
        <v>176</v>
      </c>
      <c r="B61" s="174" t="s">
        <v>277</v>
      </c>
      <c r="C61" s="182"/>
    </row>
    <row r="62" spans="1:3" s="169" customFormat="1" ht="12" customHeight="1" thickBot="1">
      <c r="A62" s="176" t="s">
        <v>278</v>
      </c>
      <c r="B62" s="177" t="s">
        <v>279</v>
      </c>
      <c r="C62" s="182"/>
    </row>
    <row r="63" spans="1:3" s="169" customFormat="1" ht="12" customHeight="1" thickBot="1">
      <c r="A63" s="166" t="s">
        <v>21</v>
      </c>
      <c r="B63" s="167" t="s">
        <v>280</v>
      </c>
      <c r="C63" s="180">
        <f>+C8+C15+C22+C29+C36+C47+C53+C58</f>
        <v>0</v>
      </c>
    </row>
    <row r="64" spans="1:3" s="169" customFormat="1" ht="12" customHeight="1" thickBot="1">
      <c r="A64" s="185" t="s">
        <v>281</v>
      </c>
      <c r="B64" s="178" t="s">
        <v>282</v>
      </c>
      <c r="C64" s="168">
        <f>SUM(C65:C67)</f>
        <v>0</v>
      </c>
    </row>
    <row r="65" spans="1:3" s="169" customFormat="1" ht="12" customHeight="1">
      <c r="A65" s="170" t="s">
        <v>283</v>
      </c>
      <c r="B65" s="171" t="s">
        <v>284</v>
      </c>
      <c r="C65" s="182"/>
    </row>
    <row r="66" spans="1:3" s="169" customFormat="1" ht="12" customHeight="1">
      <c r="A66" s="173" t="s">
        <v>285</v>
      </c>
      <c r="B66" s="174" t="s">
        <v>286</v>
      </c>
      <c r="C66" s="182"/>
    </row>
    <row r="67" spans="1:3" s="169" customFormat="1" ht="12" customHeight="1" thickBot="1">
      <c r="A67" s="176" t="s">
        <v>287</v>
      </c>
      <c r="B67" s="186" t="s">
        <v>288</v>
      </c>
      <c r="C67" s="182"/>
    </row>
    <row r="68" spans="1:3" s="169" customFormat="1" ht="12" customHeight="1" thickBot="1">
      <c r="A68" s="185" t="s">
        <v>289</v>
      </c>
      <c r="B68" s="178" t="s">
        <v>290</v>
      </c>
      <c r="C68" s="168">
        <f>SUM(C69:C72)</f>
        <v>0</v>
      </c>
    </row>
    <row r="69" spans="1:3" s="169" customFormat="1" ht="12" customHeight="1">
      <c r="A69" s="170" t="s">
        <v>113</v>
      </c>
      <c r="B69" s="171" t="s">
        <v>291</v>
      </c>
      <c r="C69" s="182"/>
    </row>
    <row r="70" spans="1:3" s="169" customFormat="1" ht="12" customHeight="1">
      <c r="A70" s="173" t="s">
        <v>114</v>
      </c>
      <c r="B70" s="174" t="s">
        <v>292</v>
      </c>
      <c r="C70" s="182"/>
    </row>
    <row r="71" spans="1:3" s="169" customFormat="1" ht="12" customHeight="1">
      <c r="A71" s="173" t="s">
        <v>293</v>
      </c>
      <c r="B71" s="174" t="s">
        <v>294</v>
      </c>
      <c r="C71" s="182"/>
    </row>
    <row r="72" spans="1:3" s="169" customFormat="1" ht="12" customHeight="1" thickBot="1">
      <c r="A72" s="176" t="s">
        <v>295</v>
      </c>
      <c r="B72" s="177" t="s">
        <v>296</v>
      </c>
      <c r="C72" s="182"/>
    </row>
    <row r="73" spans="1:3" s="169" customFormat="1" ht="12" customHeight="1" thickBot="1">
      <c r="A73" s="185" t="s">
        <v>297</v>
      </c>
      <c r="B73" s="178" t="s">
        <v>298</v>
      </c>
      <c r="C73" s="168">
        <f>SUM(C74:C75)</f>
        <v>0</v>
      </c>
    </row>
    <row r="74" spans="1:3" s="169" customFormat="1" ht="12" customHeight="1">
      <c r="A74" s="170" t="s">
        <v>299</v>
      </c>
      <c r="B74" s="171" t="s">
        <v>300</v>
      </c>
      <c r="C74" s="182"/>
    </row>
    <row r="75" spans="1:3" s="169" customFormat="1" ht="12" customHeight="1" thickBot="1">
      <c r="A75" s="176" t="s">
        <v>301</v>
      </c>
      <c r="B75" s="177" t="s">
        <v>302</v>
      </c>
      <c r="C75" s="182"/>
    </row>
    <row r="76" spans="1:3" s="169" customFormat="1" ht="12" customHeight="1" thickBot="1">
      <c r="A76" s="185" t="s">
        <v>303</v>
      </c>
      <c r="B76" s="178" t="s">
        <v>304</v>
      </c>
      <c r="C76" s="168">
        <f>SUM(C77:C80)</f>
        <v>0</v>
      </c>
    </row>
    <row r="77" spans="1:3" s="169" customFormat="1" ht="12" customHeight="1">
      <c r="A77" s="170" t="s">
        <v>305</v>
      </c>
      <c r="B77" s="171" t="s">
        <v>306</v>
      </c>
      <c r="C77" s="182"/>
    </row>
    <row r="78" spans="1:3" s="169" customFormat="1" ht="12" customHeight="1">
      <c r="A78" s="173" t="s">
        <v>307</v>
      </c>
      <c r="B78" s="174" t="s">
        <v>308</v>
      </c>
      <c r="C78" s="182"/>
    </row>
    <row r="79" spans="1:3" s="169" customFormat="1" ht="12" customHeight="1">
      <c r="A79" s="170" t="s">
        <v>309</v>
      </c>
      <c r="B79" s="177" t="s">
        <v>440</v>
      </c>
      <c r="C79" s="182"/>
    </row>
    <row r="80" spans="1:3" s="169" customFormat="1" ht="12" customHeight="1" thickBot="1">
      <c r="A80" s="176" t="s">
        <v>441</v>
      </c>
      <c r="B80" s="177" t="s">
        <v>310</v>
      </c>
      <c r="C80" s="182"/>
    </row>
    <row r="81" spans="1:3" s="169" customFormat="1" ht="12" customHeight="1" thickBot="1">
      <c r="A81" s="185" t="s">
        <v>311</v>
      </c>
      <c r="B81" s="178" t="s">
        <v>312</v>
      </c>
      <c r="C81" s="168">
        <f>SUM(C82:C85)</f>
        <v>0</v>
      </c>
    </row>
    <row r="82" spans="1:3" s="169" customFormat="1" ht="12" customHeight="1">
      <c r="A82" s="187" t="s">
        <v>313</v>
      </c>
      <c r="B82" s="171" t="s">
        <v>314</v>
      </c>
      <c r="C82" s="182"/>
    </row>
    <row r="83" spans="1:3" s="169" customFormat="1" ht="12" customHeight="1">
      <c r="A83" s="188" t="s">
        <v>315</v>
      </c>
      <c r="B83" s="174" t="s">
        <v>316</v>
      </c>
      <c r="C83" s="182"/>
    </row>
    <row r="84" spans="1:3" s="169" customFormat="1" ht="12" customHeight="1">
      <c r="A84" s="188" t="s">
        <v>317</v>
      </c>
      <c r="B84" s="174" t="s">
        <v>318</v>
      </c>
      <c r="C84" s="182"/>
    </row>
    <row r="85" spans="1:3" s="169" customFormat="1" ht="12" customHeight="1" thickBot="1">
      <c r="A85" s="189" t="s">
        <v>319</v>
      </c>
      <c r="B85" s="177" t="s">
        <v>320</v>
      </c>
      <c r="C85" s="182"/>
    </row>
    <row r="86" spans="1:3" s="169" customFormat="1" ht="13.5" customHeight="1" thickBot="1">
      <c r="A86" s="185" t="s">
        <v>321</v>
      </c>
      <c r="B86" s="178" t="s">
        <v>322</v>
      </c>
      <c r="C86" s="190"/>
    </row>
    <row r="87" spans="1:3" s="169" customFormat="1" ht="15.75" customHeight="1" thickBot="1">
      <c r="A87" s="185" t="s">
        <v>323</v>
      </c>
      <c r="B87" s="191" t="s">
        <v>324</v>
      </c>
      <c r="C87" s="180">
        <f>+C64+C68+C73+C76+C81+C86</f>
        <v>0</v>
      </c>
    </row>
    <row r="88" spans="1:3" s="169" customFormat="1" ht="16.5" customHeight="1" thickBot="1">
      <c r="A88" s="192" t="s">
        <v>325</v>
      </c>
      <c r="B88" s="193" t="s">
        <v>326</v>
      </c>
      <c r="C88" s="180">
        <f>+C63+C87</f>
        <v>0</v>
      </c>
    </row>
    <row r="89" spans="1:3" s="144" customFormat="1" ht="78.75" customHeight="1">
      <c r="A89" s="1"/>
      <c r="B89" s="2"/>
      <c r="C89" s="113"/>
    </row>
    <row r="90" spans="1:3" ht="16.5" customHeight="1">
      <c r="A90" s="434" t="s">
        <v>42</v>
      </c>
      <c r="B90" s="434"/>
      <c r="C90" s="434"/>
    </row>
    <row r="91" spans="1:3" s="145" customFormat="1" ht="16.5" customHeight="1" thickBot="1">
      <c r="A91" s="435" t="s">
        <v>119</v>
      </c>
      <c r="B91" s="435"/>
      <c r="C91" s="114" t="s">
        <v>9</v>
      </c>
    </row>
    <row r="92" spans="1:3" ht="37.5" customHeight="1" thickBot="1">
      <c r="A92" s="4" t="s">
        <v>60</v>
      </c>
      <c r="B92" s="5" t="s">
        <v>43</v>
      </c>
      <c r="C92" s="15" t="s">
        <v>488</v>
      </c>
    </row>
    <row r="93" spans="1:3" s="169" customFormat="1" ht="12" customHeight="1" thickBot="1">
      <c r="A93" s="4">
        <v>1</v>
      </c>
      <c r="B93" s="5">
        <v>2</v>
      </c>
      <c r="C93" s="15">
        <v>3</v>
      </c>
    </row>
    <row r="94" spans="1:3" s="197" customFormat="1" ht="12" customHeight="1" thickBot="1">
      <c r="A94" s="194" t="s">
        <v>13</v>
      </c>
      <c r="B94" s="195" t="s">
        <v>419</v>
      </c>
      <c r="C94" s="196">
        <f>SUM(C95:C99)</f>
        <v>0</v>
      </c>
    </row>
    <row r="95" spans="1:3" s="197" customFormat="1" ht="12" customHeight="1">
      <c r="A95" s="198" t="s">
        <v>85</v>
      </c>
      <c r="B95" s="199" t="s">
        <v>44</v>
      </c>
      <c r="C95" s="200"/>
    </row>
    <row r="96" spans="1:3" s="197" customFormat="1" ht="12" customHeight="1">
      <c r="A96" s="173" t="s">
        <v>86</v>
      </c>
      <c r="B96" s="201" t="s">
        <v>141</v>
      </c>
      <c r="C96" s="175"/>
    </row>
    <row r="97" spans="1:3" s="197" customFormat="1" ht="12" customHeight="1">
      <c r="A97" s="173" t="s">
        <v>87</v>
      </c>
      <c r="B97" s="201" t="s">
        <v>111</v>
      </c>
      <c r="C97" s="179"/>
    </row>
    <row r="98" spans="1:3" s="197" customFormat="1" ht="12" customHeight="1">
      <c r="A98" s="173" t="s">
        <v>88</v>
      </c>
      <c r="B98" s="202" t="s">
        <v>142</v>
      </c>
      <c r="C98" s="179"/>
    </row>
    <row r="99" spans="1:3" s="197" customFormat="1" ht="12" customHeight="1">
      <c r="A99" s="173" t="s">
        <v>99</v>
      </c>
      <c r="B99" s="203" t="s">
        <v>143</v>
      </c>
      <c r="C99" s="179"/>
    </row>
    <row r="100" spans="1:3" s="197" customFormat="1" ht="12" customHeight="1">
      <c r="A100" s="173" t="s">
        <v>89</v>
      </c>
      <c r="B100" s="201" t="s">
        <v>327</v>
      </c>
      <c r="C100" s="179"/>
    </row>
    <row r="101" spans="1:3" s="197" customFormat="1" ht="12" customHeight="1">
      <c r="A101" s="173" t="s">
        <v>90</v>
      </c>
      <c r="B101" s="204" t="s">
        <v>328</v>
      </c>
      <c r="C101" s="179"/>
    </row>
    <row r="102" spans="1:3" s="197" customFormat="1" ht="12" customHeight="1">
      <c r="A102" s="173" t="s">
        <v>100</v>
      </c>
      <c r="B102" s="205" t="s">
        <v>329</v>
      </c>
      <c r="C102" s="179"/>
    </row>
    <row r="103" spans="1:3" s="197" customFormat="1" ht="12" customHeight="1">
      <c r="A103" s="173" t="s">
        <v>101</v>
      </c>
      <c r="B103" s="205" t="s">
        <v>330</v>
      </c>
      <c r="C103" s="179"/>
    </row>
    <row r="104" spans="1:3" s="197" customFormat="1" ht="12" customHeight="1">
      <c r="A104" s="173" t="s">
        <v>102</v>
      </c>
      <c r="B104" s="204" t="s">
        <v>331</v>
      </c>
      <c r="C104" s="179"/>
    </row>
    <row r="105" spans="1:3" s="197" customFormat="1" ht="12" customHeight="1">
      <c r="A105" s="173" t="s">
        <v>103</v>
      </c>
      <c r="B105" s="204" t="s">
        <v>332</v>
      </c>
      <c r="C105" s="179"/>
    </row>
    <row r="106" spans="1:3" s="197" customFormat="1" ht="12" customHeight="1">
      <c r="A106" s="173" t="s">
        <v>105</v>
      </c>
      <c r="B106" s="205" t="s">
        <v>333</v>
      </c>
      <c r="C106" s="179"/>
    </row>
    <row r="107" spans="1:3" s="197" customFormat="1" ht="12" customHeight="1">
      <c r="A107" s="206" t="s">
        <v>144</v>
      </c>
      <c r="B107" s="207" t="s">
        <v>334</v>
      </c>
      <c r="C107" s="179"/>
    </row>
    <row r="108" spans="1:3" s="197" customFormat="1" ht="12" customHeight="1">
      <c r="A108" s="173" t="s">
        <v>335</v>
      </c>
      <c r="B108" s="207" t="s">
        <v>336</v>
      </c>
      <c r="C108" s="179"/>
    </row>
    <row r="109" spans="1:3" s="197" customFormat="1" ht="12" customHeight="1" thickBot="1">
      <c r="A109" s="208" t="s">
        <v>337</v>
      </c>
      <c r="B109" s="209" t="s">
        <v>338</v>
      </c>
      <c r="C109" s="210"/>
    </row>
    <row r="110" spans="1:3" s="197" customFormat="1" ht="12" customHeight="1" thickBot="1">
      <c r="A110" s="166" t="s">
        <v>14</v>
      </c>
      <c r="B110" s="211" t="s">
        <v>420</v>
      </c>
      <c r="C110" s="168">
        <f>+C111+C113+C115</f>
        <v>0</v>
      </c>
    </row>
    <row r="111" spans="1:3" s="197" customFormat="1" ht="12" customHeight="1">
      <c r="A111" s="170" t="s">
        <v>91</v>
      </c>
      <c r="B111" s="201" t="s">
        <v>175</v>
      </c>
      <c r="C111" s="172"/>
    </row>
    <row r="112" spans="1:3" s="197" customFormat="1" ht="12" customHeight="1">
      <c r="A112" s="170" t="s">
        <v>92</v>
      </c>
      <c r="B112" s="212" t="s">
        <v>339</v>
      </c>
      <c r="C112" s="172"/>
    </row>
    <row r="113" spans="1:3" s="197" customFormat="1" ht="12" customHeight="1">
      <c r="A113" s="170" t="s">
        <v>93</v>
      </c>
      <c r="B113" s="212" t="s">
        <v>145</v>
      </c>
      <c r="C113" s="175"/>
    </row>
    <row r="114" spans="1:3" s="197" customFormat="1" ht="12" customHeight="1">
      <c r="A114" s="170" t="s">
        <v>94</v>
      </c>
      <c r="B114" s="212" t="s">
        <v>340</v>
      </c>
      <c r="C114" s="213"/>
    </row>
    <row r="115" spans="1:3" s="197" customFormat="1" ht="12" customHeight="1">
      <c r="A115" s="170" t="s">
        <v>95</v>
      </c>
      <c r="B115" s="214" t="s">
        <v>177</v>
      </c>
      <c r="C115" s="213"/>
    </row>
    <row r="116" spans="1:3" s="197" customFormat="1" ht="12" customHeight="1">
      <c r="A116" s="170" t="s">
        <v>104</v>
      </c>
      <c r="B116" s="215" t="s">
        <v>341</v>
      </c>
      <c r="C116" s="213"/>
    </row>
    <row r="117" spans="1:3" s="197" customFormat="1" ht="12" customHeight="1">
      <c r="A117" s="170" t="s">
        <v>106</v>
      </c>
      <c r="B117" s="216" t="s">
        <v>342</v>
      </c>
      <c r="C117" s="213"/>
    </row>
    <row r="118" spans="1:3" s="197" customFormat="1" ht="12">
      <c r="A118" s="170" t="s">
        <v>146</v>
      </c>
      <c r="B118" s="205" t="s">
        <v>330</v>
      </c>
      <c r="C118" s="213"/>
    </row>
    <row r="119" spans="1:3" s="197" customFormat="1" ht="12" customHeight="1">
      <c r="A119" s="170" t="s">
        <v>147</v>
      </c>
      <c r="B119" s="205" t="s">
        <v>343</v>
      </c>
      <c r="C119" s="213"/>
    </row>
    <row r="120" spans="1:3" s="197" customFormat="1" ht="12" customHeight="1">
      <c r="A120" s="170" t="s">
        <v>148</v>
      </c>
      <c r="B120" s="205" t="s">
        <v>344</v>
      </c>
      <c r="C120" s="213"/>
    </row>
    <row r="121" spans="1:3" s="197" customFormat="1" ht="12" customHeight="1">
      <c r="A121" s="170" t="s">
        <v>345</v>
      </c>
      <c r="B121" s="205" t="s">
        <v>333</v>
      </c>
      <c r="C121" s="213"/>
    </row>
    <row r="122" spans="1:3" s="197" customFormat="1" ht="12" customHeight="1">
      <c r="A122" s="170" t="s">
        <v>346</v>
      </c>
      <c r="B122" s="205" t="s">
        <v>347</v>
      </c>
      <c r="C122" s="213"/>
    </row>
    <row r="123" spans="1:3" s="197" customFormat="1" ht="12.75" thickBot="1">
      <c r="A123" s="206" t="s">
        <v>348</v>
      </c>
      <c r="B123" s="205" t="s">
        <v>349</v>
      </c>
      <c r="C123" s="217"/>
    </row>
    <row r="124" spans="1:3" s="197" customFormat="1" ht="12" customHeight="1" thickBot="1">
      <c r="A124" s="166" t="s">
        <v>15</v>
      </c>
      <c r="B124" s="218" t="s">
        <v>350</v>
      </c>
      <c r="C124" s="168">
        <f>+C125+C126</f>
        <v>0</v>
      </c>
    </row>
    <row r="125" spans="1:3" s="197" customFormat="1" ht="12" customHeight="1">
      <c r="A125" s="170" t="s">
        <v>74</v>
      </c>
      <c r="B125" s="219" t="s">
        <v>51</v>
      </c>
      <c r="C125" s="172"/>
    </row>
    <row r="126" spans="1:3" s="197" customFormat="1" ht="12" customHeight="1" thickBot="1">
      <c r="A126" s="176" t="s">
        <v>75</v>
      </c>
      <c r="B126" s="212" t="s">
        <v>52</v>
      </c>
      <c r="C126" s="179"/>
    </row>
    <row r="127" spans="1:3" s="197" customFormat="1" ht="12" customHeight="1" thickBot="1">
      <c r="A127" s="166" t="s">
        <v>16</v>
      </c>
      <c r="B127" s="218" t="s">
        <v>351</v>
      </c>
      <c r="C127" s="168">
        <f>+C94+C110+C124</f>
        <v>0</v>
      </c>
    </row>
    <row r="128" spans="1:3" s="197" customFormat="1" ht="12" customHeight="1" thickBot="1">
      <c r="A128" s="166" t="s">
        <v>17</v>
      </c>
      <c r="B128" s="218" t="s">
        <v>352</v>
      </c>
      <c r="C128" s="168">
        <f>+C129+C130+C131</f>
        <v>0</v>
      </c>
    </row>
    <row r="129" spans="1:3" s="197" customFormat="1" ht="12" customHeight="1">
      <c r="A129" s="170" t="s">
        <v>78</v>
      </c>
      <c r="B129" s="219" t="s">
        <v>353</v>
      </c>
      <c r="C129" s="213"/>
    </row>
    <row r="130" spans="1:3" s="197" customFormat="1" ht="12" customHeight="1">
      <c r="A130" s="170" t="s">
        <v>79</v>
      </c>
      <c r="B130" s="219" t="s">
        <v>354</v>
      </c>
      <c r="C130" s="213"/>
    </row>
    <row r="131" spans="1:3" s="197" customFormat="1" ht="12" customHeight="1" thickBot="1">
      <c r="A131" s="206" t="s">
        <v>80</v>
      </c>
      <c r="B131" s="220" t="s">
        <v>355</v>
      </c>
      <c r="C131" s="213"/>
    </row>
    <row r="132" spans="1:3" s="197" customFormat="1" ht="12" customHeight="1" thickBot="1">
      <c r="A132" s="166" t="s">
        <v>18</v>
      </c>
      <c r="B132" s="218" t="s">
        <v>356</v>
      </c>
      <c r="C132" s="168">
        <f>+C133+C134+C135+C136</f>
        <v>0</v>
      </c>
    </row>
    <row r="133" spans="1:3" s="197" customFormat="1" ht="12" customHeight="1">
      <c r="A133" s="170" t="s">
        <v>81</v>
      </c>
      <c r="B133" s="219" t="s">
        <v>357</v>
      </c>
      <c r="C133" s="213"/>
    </row>
    <row r="134" spans="1:3" s="197" customFormat="1" ht="12" customHeight="1">
      <c r="A134" s="170" t="s">
        <v>82</v>
      </c>
      <c r="B134" s="219" t="s">
        <v>358</v>
      </c>
      <c r="C134" s="213"/>
    </row>
    <row r="135" spans="1:3" s="197" customFormat="1" ht="12" customHeight="1">
      <c r="A135" s="170" t="s">
        <v>261</v>
      </c>
      <c r="B135" s="219" t="s">
        <v>359</v>
      </c>
      <c r="C135" s="213"/>
    </row>
    <row r="136" spans="1:3" s="197" customFormat="1" ht="12" customHeight="1" thickBot="1">
      <c r="A136" s="206" t="s">
        <v>263</v>
      </c>
      <c r="B136" s="220" t="s">
        <v>360</v>
      </c>
      <c r="C136" s="213"/>
    </row>
    <row r="137" spans="1:3" s="197" customFormat="1" ht="12" customHeight="1" thickBot="1">
      <c r="A137" s="166" t="s">
        <v>19</v>
      </c>
      <c r="B137" s="218" t="s">
        <v>361</v>
      </c>
      <c r="C137" s="180">
        <f>+C138+C139+C140+C141</f>
        <v>0</v>
      </c>
    </row>
    <row r="138" spans="1:3" s="197" customFormat="1" ht="12" customHeight="1">
      <c r="A138" s="170" t="s">
        <v>83</v>
      </c>
      <c r="B138" s="219" t="s">
        <v>362</v>
      </c>
      <c r="C138" s="213"/>
    </row>
    <row r="139" spans="1:3" s="197" customFormat="1" ht="12" customHeight="1">
      <c r="A139" s="170" t="s">
        <v>84</v>
      </c>
      <c r="B139" s="219" t="s">
        <v>363</v>
      </c>
      <c r="C139" s="213"/>
    </row>
    <row r="140" spans="1:3" s="197" customFormat="1" ht="12" customHeight="1">
      <c r="A140" s="170" t="s">
        <v>270</v>
      </c>
      <c r="B140" s="219" t="s">
        <v>364</v>
      </c>
      <c r="C140" s="213"/>
    </row>
    <row r="141" spans="1:3" s="197" customFormat="1" ht="12" customHeight="1" thickBot="1">
      <c r="A141" s="206" t="s">
        <v>272</v>
      </c>
      <c r="B141" s="220" t="s">
        <v>365</v>
      </c>
      <c r="C141" s="213"/>
    </row>
    <row r="142" spans="1:3" s="197" customFormat="1" ht="12" customHeight="1" thickBot="1">
      <c r="A142" s="166" t="s">
        <v>20</v>
      </c>
      <c r="B142" s="218" t="s">
        <v>366</v>
      </c>
      <c r="C142" s="221">
        <f>+C143+C144+C145+C146</f>
        <v>0</v>
      </c>
    </row>
    <row r="143" spans="1:3" s="197" customFormat="1" ht="12" customHeight="1">
      <c r="A143" s="170" t="s">
        <v>139</v>
      </c>
      <c r="B143" s="219" t="s">
        <v>367</v>
      </c>
      <c r="C143" s="213"/>
    </row>
    <row r="144" spans="1:3" s="197" customFormat="1" ht="12" customHeight="1">
      <c r="A144" s="170" t="s">
        <v>140</v>
      </c>
      <c r="B144" s="219" t="s">
        <v>368</v>
      </c>
      <c r="C144" s="213"/>
    </row>
    <row r="145" spans="1:3" s="197" customFormat="1" ht="12" customHeight="1">
      <c r="A145" s="170" t="s">
        <v>176</v>
      </c>
      <c r="B145" s="219" t="s">
        <v>369</v>
      </c>
      <c r="C145" s="213"/>
    </row>
    <row r="146" spans="1:3" s="197" customFormat="1" ht="12" customHeight="1" thickBot="1">
      <c r="A146" s="170" t="s">
        <v>278</v>
      </c>
      <c r="B146" s="219" t="s">
        <v>370</v>
      </c>
      <c r="C146" s="213"/>
    </row>
    <row r="147" spans="1:9" s="197" customFormat="1" ht="15" customHeight="1" thickBot="1">
      <c r="A147" s="166" t="s">
        <v>21</v>
      </c>
      <c r="B147" s="218" t="s">
        <v>371</v>
      </c>
      <c r="C147" s="146">
        <f>+C128+C132+C137+C142</f>
        <v>0</v>
      </c>
      <c r="F147" s="222"/>
      <c r="G147" s="223"/>
      <c r="H147" s="223"/>
      <c r="I147" s="223"/>
    </row>
    <row r="148" spans="1:3" s="169" customFormat="1" ht="12.75" customHeight="1" thickBot="1">
      <c r="A148" s="224" t="s">
        <v>22</v>
      </c>
      <c r="B148" s="129" t="s">
        <v>372</v>
      </c>
      <c r="C148" s="146">
        <f>+C127+C147</f>
        <v>0</v>
      </c>
    </row>
    <row r="149" ht="7.5" customHeight="1"/>
    <row r="150" spans="1:3" ht="15.75">
      <c r="A150" s="437" t="s">
        <v>373</v>
      </c>
      <c r="B150" s="437"/>
      <c r="C150" s="437"/>
    </row>
    <row r="151" spans="1:3" ht="15" customHeight="1" thickBot="1">
      <c r="A151" s="431" t="s">
        <v>120</v>
      </c>
      <c r="B151" s="431"/>
      <c r="C151" s="114" t="s">
        <v>9</v>
      </c>
    </row>
    <row r="152" spans="1:4" ht="13.5" customHeight="1" thickBot="1">
      <c r="A152" s="3">
        <v>1</v>
      </c>
      <c r="B152" s="7" t="s">
        <v>374</v>
      </c>
      <c r="C152" s="112">
        <f>+C63-C127</f>
        <v>0</v>
      </c>
      <c r="D152" s="147"/>
    </row>
    <row r="153" spans="1:3" ht="27.75" customHeight="1" thickBot="1">
      <c r="A153" s="3" t="s">
        <v>14</v>
      </c>
      <c r="B153" s="7" t="s">
        <v>375</v>
      </c>
      <c r="C153" s="112">
        <f>+C87-C147</f>
        <v>0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30" customWidth="1"/>
    <col min="2" max="2" width="91.50390625" style="130" customWidth="1"/>
    <col min="3" max="3" width="30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552</v>
      </c>
      <c r="B1" s="433"/>
      <c r="C1" s="433"/>
      <c r="D1" s="138"/>
      <c r="E1" s="138"/>
      <c r="F1" s="138"/>
    </row>
    <row r="2" spans="1:6" ht="15.75">
      <c r="A2" s="436" t="s">
        <v>505</v>
      </c>
      <c r="B2" s="440"/>
      <c r="C2" s="440"/>
      <c r="D2" s="440"/>
      <c r="E2" s="440"/>
      <c r="F2" s="440"/>
    </row>
    <row r="3" spans="1:6" ht="18.75">
      <c r="A3" s="442" t="s">
        <v>444</v>
      </c>
      <c r="B3" s="442"/>
      <c r="C3" s="442"/>
      <c r="D3" s="326"/>
      <c r="E3" s="326"/>
      <c r="F3" s="326"/>
    </row>
    <row r="4" spans="1:3" ht="15.75" customHeight="1">
      <c r="A4" s="434" t="s">
        <v>10</v>
      </c>
      <c r="B4" s="434"/>
      <c r="C4" s="434"/>
    </row>
    <row r="5" spans="1:3" ht="15.75" customHeight="1" thickBot="1">
      <c r="A5" s="431" t="s">
        <v>118</v>
      </c>
      <c r="B5" s="431"/>
      <c r="C5" s="114" t="s">
        <v>9</v>
      </c>
    </row>
    <row r="6" spans="1:3" ht="37.5" customHeight="1" thickBot="1">
      <c r="A6" s="4" t="s">
        <v>60</v>
      </c>
      <c r="B6" s="5" t="s">
        <v>12</v>
      </c>
      <c r="C6" s="15" t="s">
        <v>488</v>
      </c>
    </row>
    <row r="7" spans="1:3" s="169" customFormat="1" ht="12" customHeight="1" thickBot="1">
      <c r="A7" s="227">
        <v>1</v>
      </c>
      <c r="B7" s="228">
        <v>2</v>
      </c>
      <c r="C7" s="132">
        <v>3</v>
      </c>
    </row>
    <row r="8" spans="1:3" s="169" customFormat="1" ht="12" customHeight="1" thickBot="1">
      <c r="A8" s="166" t="s">
        <v>13</v>
      </c>
      <c r="B8" s="167" t="s">
        <v>211</v>
      </c>
      <c r="C8" s="168">
        <f>+C9+C10+C11+C12+C13+C14</f>
        <v>0</v>
      </c>
    </row>
    <row r="9" spans="1:3" s="169" customFormat="1" ht="12" customHeight="1">
      <c r="A9" s="170" t="s">
        <v>85</v>
      </c>
      <c r="B9" s="171" t="s">
        <v>212</v>
      </c>
      <c r="C9" s="172"/>
    </row>
    <row r="10" spans="1:3" s="169" customFormat="1" ht="12" customHeight="1">
      <c r="A10" s="173" t="s">
        <v>86</v>
      </c>
      <c r="B10" s="174" t="s">
        <v>213</v>
      </c>
      <c r="C10" s="175"/>
    </row>
    <row r="11" spans="1:3" s="169" customFormat="1" ht="12" customHeight="1">
      <c r="A11" s="173" t="s">
        <v>87</v>
      </c>
      <c r="B11" s="174" t="s">
        <v>214</v>
      </c>
      <c r="C11" s="175"/>
    </row>
    <row r="12" spans="1:3" s="169" customFormat="1" ht="12" customHeight="1">
      <c r="A12" s="173" t="s">
        <v>88</v>
      </c>
      <c r="B12" s="174" t="s">
        <v>215</v>
      </c>
      <c r="C12" s="175"/>
    </row>
    <row r="13" spans="1:3" s="169" customFormat="1" ht="12" customHeight="1">
      <c r="A13" s="173" t="s">
        <v>112</v>
      </c>
      <c r="B13" s="174" t="s">
        <v>216</v>
      </c>
      <c r="C13" s="175"/>
    </row>
    <row r="14" spans="1:3" s="169" customFormat="1" ht="12" customHeight="1" thickBot="1">
      <c r="A14" s="176" t="s">
        <v>89</v>
      </c>
      <c r="B14" s="177" t="s">
        <v>217</v>
      </c>
      <c r="C14" s="175"/>
    </row>
    <row r="15" spans="1:3" s="169" customFormat="1" ht="12" customHeight="1" thickBot="1">
      <c r="A15" s="166" t="s">
        <v>14</v>
      </c>
      <c r="B15" s="178" t="s">
        <v>218</v>
      </c>
      <c r="C15" s="168">
        <f>+C16+C17+C18+C19+C20</f>
        <v>0</v>
      </c>
    </row>
    <row r="16" spans="1:3" s="169" customFormat="1" ht="12" customHeight="1">
      <c r="A16" s="170" t="s">
        <v>91</v>
      </c>
      <c r="B16" s="171" t="s">
        <v>219</v>
      </c>
      <c r="C16" s="172"/>
    </row>
    <row r="17" spans="1:3" s="169" customFormat="1" ht="12" customHeight="1">
      <c r="A17" s="173" t="s">
        <v>92</v>
      </c>
      <c r="B17" s="174" t="s">
        <v>220</v>
      </c>
      <c r="C17" s="175"/>
    </row>
    <row r="18" spans="1:3" s="169" customFormat="1" ht="12" customHeight="1">
      <c r="A18" s="173" t="s">
        <v>93</v>
      </c>
      <c r="B18" s="174" t="s">
        <v>221</v>
      </c>
      <c r="C18" s="175"/>
    </row>
    <row r="19" spans="1:3" s="169" customFormat="1" ht="12" customHeight="1">
      <c r="A19" s="173" t="s">
        <v>94</v>
      </c>
      <c r="B19" s="174" t="s">
        <v>222</v>
      </c>
      <c r="C19" s="175"/>
    </row>
    <row r="20" spans="1:3" s="169" customFormat="1" ht="12" customHeight="1">
      <c r="A20" s="173" t="s">
        <v>95</v>
      </c>
      <c r="B20" s="174" t="s">
        <v>223</v>
      </c>
      <c r="C20" s="175"/>
    </row>
    <row r="21" spans="1:3" s="169" customFormat="1" ht="12" customHeight="1" thickBot="1">
      <c r="A21" s="176" t="s">
        <v>104</v>
      </c>
      <c r="B21" s="177" t="s">
        <v>224</v>
      </c>
      <c r="C21" s="179"/>
    </row>
    <row r="22" spans="1:3" s="169" customFormat="1" ht="12" customHeight="1" thickBot="1">
      <c r="A22" s="166" t="s">
        <v>15</v>
      </c>
      <c r="B22" s="167" t="s">
        <v>225</v>
      </c>
      <c r="C22" s="168">
        <f>+C23+C24+C25+C26+C27</f>
        <v>0</v>
      </c>
    </row>
    <row r="23" spans="1:3" s="169" customFormat="1" ht="12" customHeight="1">
      <c r="A23" s="170" t="s">
        <v>74</v>
      </c>
      <c r="B23" s="171" t="s">
        <v>226</v>
      </c>
      <c r="C23" s="172"/>
    </row>
    <row r="24" spans="1:3" s="169" customFormat="1" ht="12" customHeight="1">
      <c r="A24" s="173" t="s">
        <v>75</v>
      </c>
      <c r="B24" s="174" t="s">
        <v>227</v>
      </c>
      <c r="C24" s="175"/>
    </row>
    <row r="25" spans="1:3" s="169" customFormat="1" ht="12" customHeight="1">
      <c r="A25" s="173" t="s">
        <v>76</v>
      </c>
      <c r="B25" s="174" t="s">
        <v>228</v>
      </c>
      <c r="C25" s="175"/>
    </row>
    <row r="26" spans="1:3" s="169" customFormat="1" ht="12" customHeight="1">
      <c r="A26" s="173" t="s">
        <v>77</v>
      </c>
      <c r="B26" s="174" t="s">
        <v>229</v>
      </c>
      <c r="C26" s="175"/>
    </row>
    <row r="27" spans="1:3" s="169" customFormat="1" ht="12" customHeight="1">
      <c r="A27" s="173" t="s">
        <v>129</v>
      </c>
      <c r="B27" s="174" t="s">
        <v>230</v>
      </c>
      <c r="C27" s="175"/>
    </row>
    <row r="28" spans="1:3" s="169" customFormat="1" ht="12" customHeight="1" thickBot="1">
      <c r="A28" s="176" t="s">
        <v>130</v>
      </c>
      <c r="B28" s="177" t="s">
        <v>231</v>
      </c>
      <c r="C28" s="179"/>
    </row>
    <row r="29" spans="1:3" s="169" customFormat="1" ht="12" customHeight="1" thickBot="1">
      <c r="A29" s="166" t="s">
        <v>131</v>
      </c>
      <c r="B29" s="167" t="s">
        <v>232</v>
      </c>
      <c r="C29" s="180">
        <f>+C30+C33+C34+C35</f>
        <v>0</v>
      </c>
    </row>
    <row r="30" spans="1:3" s="169" customFormat="1" ht="12" customHeight="1">
      <c r="A30" s="170" t="s">
        <v>233</v>
      </c>
      <c r="B30" s="171" t="s">
        <v>234</v>
      </c>
      <c r="C30" s="181">
        <f>+C31+C32</f>
        <v>0</v>
      </c>
    </row>
    <row r="31" spans="1:3" s="169" customFormat="1" ht="12" customHeight="1">
      <c r="A31" s="173" t="s">
        <v>235</v>
      </c>
      <c r="B31" s="174" t="s">
        <v>236</v>
      </c>
      <c r="C31" s="175"/>
    </row>
    <row r="32" spans="1:3" s="169" customFormat="1" ht="12" customHeight="1">
      <c r="A32" s="173" t="s">
        <v>237</v>
      </c>
      <c r="B32" s="174" t="s">
        <v>238</v>
      </c>
      <c r="C32" s="175"/>
    </row>
    <row r="33" spans="1:3" s="169" customFormat="1" ht="12" customHeight="1">
      <c r="A33" s="173" t="s">
        <v>239</v>
      </c>
      <c r="B33" s="174" t="s">
        <v>240</v>
      </c>
      <c r="C33" s="175"/>
    </row>
    <row r="34" spans="1:3" s="169" customFormat="1" ht="12" customHeight="1">
      <c r="A34" s="173" t="s">
        <v>241</v>
      </c>
      <c r="B34" s="174" t="s">
        <v>242</v>
      </c>
      <c r="C34" s="175"/>
    </row>
    <row r="35" spans="1:3" s="169" customFormat="1" ht="12" customHeight="1" thickBot="1">
      <c r="A35" s="176" t="s">
        <v>243</v>
      </c>
      <c r="B35" s="177" t="s">
        <v>244</v>
      </c>
      <c r="C35" s="179"/>
    </row>
    <row r="36" spans="1:3" s="169" customFormat="1" ht="12" customHeight="1" thickBot="1">
      <c r="A36" s="166" t="s">
        <v>17</v>
      </c>
      <c r="B36" s="167" t="s">
        <v>245</v>
      </c>
      <c r="C36" s="168">
        <f>SUM(C37:C46)</f>
        <v>10513225</v>
      </c>
    </row>
    <row r="37" spans="1:3" s="169" customFormat="1" ht="12" customHeight="1">
      <c r="A37" s="170" t="s">
        <v>78</v>
      </c>
      <c r="B37" s="171" t="s">
        <v>246</v>
      </c>
      <c r="C37" s="172"/>
    </row>
    <row r="38" spans="1:3" s="169" customFormat="1" ht="12" customHeight="1">
      <c r="A38" s="173" t="s">
        <v>79</v>
      </c>
      <c r="B38" s="174" t="s">
        <v>247</v>
      </c>
      <c r="C38" s="175">
        <v>4950236</v>
      </c>
    </row>
    <row r="39" spans="1:3" s="169" customFormat="1" ht="12" customHeight="1">
      <c r="A39" s="173" t="s">
        <v>80</v>
      </c>
      <c r="B39" s="174" t="s">
        <v>248</v>
      </c>
      <c r="C39" s="175"/>
    </row>
    <row r="40" spans="1:3" s="169" customFormat="1" ht="12" customHeight="1">
      <c r="A40" s="173" t="s">
        <v>133</v>
      </c>
      <c r="B40" s="174" t="s">
        <v>249</v>
      </c>
      <c r="C40" s="175"/>
    </row>
    <row r="41" spans="1:3" s="169" customFormat="1" ht="12" customHeight="1">
      <c r="A41" s="173" t="s">
        <v>134</v>
      </c>
      <c r="B41" s="174" t="s">
        <v>250</v>
      </c>
      <c r="C41" s="175">
        <v>3327894</v>
      </c>
    </row>
    <row r="42" spans="1:3" s="169" customFormat="1" ht="12" customHeight="1">
      <c r="A42" s="173" t="s">
        <v>135</v>
      </c>
      <c r="B42" s="174" t="s">
        <v>251</v>
      </c>
      <c r="C42" s="175">
        <v>2235095</v>
      </c>
    </row>
    <row r="43" spans="1:3" s="169" customFormat="1" ht="12" customHeight="1">
      <c r="A43" s="173" t="s">
        <v>136</v>
      </c>
      <c r="B43" s="174" t="s">
        <v>252</v>
      </c>
      <c r="C43" s="175"/>
    </row>
    <row r="44" spans="1:3" s="169" customFormat="1" ht="12" customHeight="1">
      <c r="A44" s="173" t="s">
        <v>137</v>
      </c>
      <c r="B44" s="174" t="s">
        <v>253</v>
      </c>
      <c r="C44" s="175"/>
    </row>
    <row r="45" spans="1:3" s="169" customFormat="1" ht="12" customHeight="1">
      <c r="A45" s="173" t="s">
        <v>254</v>
      </c>
      <c r="B45" s="174" t="s">
        <v>255</v>
      </c>
      <c r="C45" s="182"/>
    </row>
    <row r="46" spans="1:3" s="169" customFormat="1" ht="12" customHeight="1" thickBot="1">
      <c r="A46" s="176" t="s">
        <v>256</v>
      </c>
      <c r="B46" s="177" t="s">
        <v>257</v>
      </c>
      <c r="C46" s="183"/>
    </row>
    <row r="47" spans="1:3" s="169" customFormat="1" ht="12" customHeight="1" thickBot="1">
      <c r="A47" s="166" t="s">
        <v>18</v>
      </c>
      <c r="B47" s="167" t="s">
        <v>258</v>
      </c>
      <c r="C47" s="168">
        <f>SUM(C48:C52)</f>
        <v>0</v>
      </c>
    </row>
    <row r="48" spans="1:3" s="169" customFormat="1" ht="12" customHeight="1">
      <c r="A48" s="170" t="s">
        <v>81</v>
      </c>
      <c r="B48" s="171" t="s">
        <v>259</v>
      </c>
      <c r="C48" s="184"/>
    </row>
    <row r="49" spans="1:3" s="169" customFormat="1" ht="12" customHeight="1">
      <c r="A49" s="173" t="s">
        <v>82</v>
      </c>
      <c r="B49" s="174" t="s">
        <v>260</v>
      </c>
      <c r="C49" s="182"/>
    </row>
    <row r="50" spans="1:3" s="169" customFormat="1" ht="12" customHeight="1">
      <c r="A50" s="173" t="s">
        <v>261</v>
      </c>
      <c r="B50" s="174" t="s">
        <v>262</v>
      </c>
      <c r="C50" s="182"/>
    </row>
    <row r="51" spans="1:3" s="169" customFormat="1" ht="12" customHeight="1">
      <c r="A51" s="173" t="s">
        <v>263</v>
      </c>
      <c r="B51" s="174" t="s">
        <v>264</v>
      </c>
      <c r="C51" s="182"/>
    </row>
    <row r="52" spans="1:3" s="169" customFormat="1" ht="12" customHeight="1" thickBot="1">
      <c r="A52" s="176" t="s">
        <v>265</v>
      </c>
      <c r="B52" s="177" t="s">
        <v>266</v>
      </c>
      <c r="C52" s="183"/>
    </row>
    <row r="53" spans="1:3" s="169" customFormat="1" ht="12" customHeight="1" thickBot="1">
      <c r="A53" s="166" t="s">
        <v>138</v>
      </c>
      <c r="B53" s="167" t="s">
        <v>267</v>
      </c>
      <c r="C53" s="168">
        <f>SUM(C54:C56)</f>
        <v>0</v>
      </c>
    </row>
    <row r="54" spans="1:3" s="169" customFormat="1" ht="12" customHeight="1">
      <c r="A54" s="170" t="s">
        <v>83</v>
      </c>
      <c r="B54" s="171" t="s">
        <v>268</v>
      </c>
      <c r="C54" s="172"/>
    </row>
    <row r="55" spans="1:3" s="169" customFormat="1" ht="12" customHeight="1">
      <c r="A55" s="173" t="s">
        <v>84</v>
      </c>
      <c r="B55" s="174" t="s">
        <v>269</v>
      </c>
      <c r="C55" s="175"/>
    </row>
    <row r="56" spans="1:3" s="169" customFormat="1" ht="12" customHeight="1">
      <c r="A56" s="173" t="s">
        <v>270</v>
      </c>
      <c r="B56" s="174" t="s">
        <v>271</v>
      </c>
      <c r="C56" s="175"/>
    </row>
    <row r="57" spans="1:3" s="169" customFormat="1" ht="12" customHeight="1" thickBot="1">
      <c r="A57" s="176" t="s">
        <v>272</v>
      </c>
      <c r="B57" s="177" t="s">
        <v>273</v>
      </c>
      <c r="C57" s="179"/>
    </row>
    <row r="58" spans="1:3" s="169" customFormat="1" ht="12" customHeight="1" thickBot="1">
      <c r="A58" s="166" t="s">
        <v>20</v>
      </c>
      <c r="B58" s="178" t="s">
        <v>274</v>
      </c>
      <c r="C58" s="168">
        <f>SUM(C59:C61)</f>
        <v>0</v>
      </c>
    </row>
    <row r="59" spans="1:3" s="169" customFormat="1" ht="12" customHeight="1">
      <c r="A59" s="170" t="s">
        <v>139</v>
      </c>
      <c r="B59" s="171" t="s">
        <v>275</v>
      </c>
      <c r="C59" s="182"/>
    </row>
    <row r="60" spans="1:3" s="169" customFormat="1" ht="12" customHeight="1">
      <c r="A60" s="173" t="s">
        <v>140</v>
      </c>
      <c r="B60" s="174" t="s">
        <v>276</v>
      </c>
      <c r="C60" s="182"/>
    </row>
    <row r="61" spans="1:3" s="169" customFormat="1" ht="12" customHeight="1">
      <c r="A61" s="173" t="s">
        <v>176</v>
      </c>
      <c r="B61" s="174" t="s">
        <v>277</v>
      </c>
      <c r="C61" s="182"/>
    </row>
    <row r="62" spans="1:3" s="169" customFormat="1" ht="12" customHeight="1" thickBot="1">
      <c r="A62" s="176" t="s">
        <v>278</v>
      </c>
      <c r="B62" s="177" t="s">
        <v>279</v>
      </c>
      <c r="C62" s="182"/>
    </row>
    <row r="63" spans="1:3" s="169" customFormat="1" ht="12" customHeight="1" thickBot="1">
      <c r="A63" s="166" t="s">
        <v>21</v>
      </c>
      <c r="B63" s="167" t="s">
        <v>280</v>
      </c>
      <c r="C63" s="180">
        <f>+C8+C15+C22+C29+C36+C47+C53+C58</f>
        <v>10513225</v>
      </c>
    </row>
    <row r="64" spans="1:3" s="169" customFormat="1" ht="12" customHeight="1" thickBot="1">
      <c r="A64" s="185" t="s">
        <v>281</v>
      </c>
      <c r="B64" s="178" t="s">
        <v>282</v>
      </c>
      <c r="C64" s="168">
        <f>SUM(C65:C67)</f>
        <v>0</v>
      </c>
    </row>
    <row r="65" spans="1:3" s="169" customFormat="1" ht="12" customHeight="1">
      <c r="A65" s="170" t="s">
        <v>283</v>
      </c>
      <c r="B65" s="171" t="s">
        <v>284</v>
      </c>
      <c r="C65" s="182"/>
    </row>
    <row r="66" spans="1:3" s="169" customFormat="1" ht="12" customHeight="1">
      <c r="A66" s="173" t="s">
        <v>285</v>
      </c>
      <c r="B66" s="174" t="s">
        <v>286</v>
      </c>
      <c r="C66" s="182"/>
    </row>
    <row r="67" spans="1:3" s="169" customFormat="1" ht="12" customHeight="1" thickBot="1">
      <c r="A67" s="176" t="s">
        <v>287</v>
      </c>
      <c r="B67" s="186" t="s">
        <v>288</v>
      </c>
      <c r="C67" s="182"/>
    </row>
    <row r="68" spans="1:3" s="169" customFormat="1" ht="12" customHeight="1" thickBot="1">
      <c r="A68" s="185" t="s">
        <v>289</v>
      </c>
      <c r="B68" s="178" t="s">
        <v>290</v>
      </c>
      <c r="C68" s="168">
        <f>SUM(C69:C72)</f>
        <v>0</v>
      </c>
    </row>
    <row r="69" spans="1:3" s="169" customFormat="1" ht="12" customHeight="1">
      <c r="A69" s="170" t="s">
        <v>113</v>
      </c>
      <c r="B69" s="171" t="s">
        <v>291</v>
      </c>
      <c r="C69" s="182"/>
    </row>
    <row r="70" spans="1:3" s="169" customFormat="1" ht="12" customHeight="1">
      <c r="A70" s="173" t="s">
        <v>114</v>
      </c>
      <c r="B70" s="174" t="s">
        <v>292</v>
      </c>
      <c r="C70" s="182"/>
    </row>
    <row r="71" spans="1:3" s="169" customFormat="1" ht="12" customHeight="1">
      <c r="A71" s="173" t="s">
        <v>293</v>
      </c>
      <c r="B71" s="174" t="s">
        <v>294</v>
      </c>
      <c r="C71" s="182"/>
    </row>
    <row r="72" spans="1:3" s="169" customFormat="1" ht="12" customHeight="1" thickBot="1">
      <c r="A72" s="176" t="s">
        <v>295</v>
      </c>
      <c r="B72" s="177" t="s">
        <v>296</v>
      </c>
      <c r="C72" s="182"/>
    </row>
    <row r="73" spans="1:3" s="169" customFormat="1" ht="12" customHeight="1" thickBot="1">
      <c r="A73" s="185" t="s">
        <v>297</v>
      </c>
      <c r="B73" s="178" t="s">
        <v>298</v>
      </c>
      <c r="C73" s="168">
        <f>SUM(C74:C75)</f>
        <v>0</v>
      </c>
    </row>
    <row r="74" spans="1:3" s="169" customFormat="1" ht="12" customHeight="1">
      <c r="A74" s="170" t="s">
        <v>299</v>
      </c>
      <c r="B74" s="171" t="s">
        <v>300</v>
      </c>
      <c r="C74" s="182"/>
    </row>
    <row r="75" spans="1:3" s="169" customFormat="1" ht="12" customHeight="1" thickBot="1">
      <c r="A75" s="176" t="s">
        <v>301</v>
      </c>
      <c r="B75" s="177" t="s">
        <v>302</v>
      </c>
      <c r="C75" s="182"/>
    </row>
    <row r="76" spans="1:3" s="169" customFormat="1" ht="12" customHeight="1" thickBot="1">
      <c r="A76" s="185" t="s">
        <v>303</v>
      </c>
      <c r="B76" s="178" t="s">
        <v>304</v>
      </c>
      <c r="C76" s="168">
        <f>SUM(C77:C80)</f>
        <v>11956296</v>
      </c>
    </row>
    <row r="77" spans="1:3" s="169" customFormat="1" ht="12" customHeight="1">
      <c r="A77" s="170" t="s">
        <v>305</v>
      </c>
      <c r="B77" s="171" t="s">
        <v>306</v>
      </c>
      <c r="C77" s="182"/>
    </row>
    <row r="78" spans="1:3" s="169" customFormat="1" ht="12" customHeight="1">
      <c r="A78" s="173" t="s">
        <v>307</v>
      </c>
      <c r="B78" s="174" t="s">
        <v>308</v>
      </c>
      <c r="C78" s="182"/>
    </row>
    <row r="79" spans="1:3" s="169" customFormat="1" ht="12" customHeight="1">
      <c r="A79" s="170" t="s">
        <v>309</v>
      </c>
      <c r="B79" s="177" t="s">
        <v>440</v>
      </c>
      <c r="C79" s="182">
        <v>11956296</v>
      </c>
    </row>
    <row r="80" spans="1:3" s="169" customFormat="1" ht="12" customHeight="1" thickBot="1">
      <c r="A80" s="176" t="s">
        <v>441</v>
      </c>
      <c r="B80" s="177" t="s">
        <v>310</v>
      </c>
      <c r="C80" s="182"/>
    </row>
    <row r="81" spans="1:3" s="169" customFormat="1" ht="12" customHeight="1" thickBot="1">
      <c r="A81" s="185" t="s">
        <v>311</v>
      </c>
      <c r="B81" s="178" t="s">
        <v>312</v>
      </c>
      <c r="C81" s="168">
        <f>SUM(C82:C85)</f>
        <v>0</v>
      </c>
    </row>
    <row r="82" spans="1:3" s="169" customFormat="1" ht="12" customHeight="1">
      <c r="A82" s="187" t="s">
        <v>313</v>
      </c>
      <c r="B82" s="171" t="s">
        <v>314</v>
      </c>
      <c r="C82" s="182"/>
    </row>
    <row r="83" spans="1:3" s="169" customFormat="1" ht="12" customHeight="1">
      <c r="A83" s="188" t="s">
        <v>315</v>
      </c>
      <c r="B83" s="174" t="s">
        <v>316</v>
      </c>
      <c r="C83" s="182"/>
    </row>
    <row r="84" spans="1:3" s="169" customFormat="1" ht="12" customHeight="1">
      <c r="A84" s="188" t="s">
        <v>317</v>
      </c>
      <c r="B84" s="174" t="s">
        <v>318</v>
      </c>
      <c r="C84" s="182"/>
    </row>
    <row r="85" spans="1:3" s="169" customFormat="1" ht="12" customHeight="1" thickBot="1">
      <c r="A85" s="189" t="s">
        <v>319</v>
      </c>
      <c r="B85" s="177" t="s">
        <v>320</v>
      </c>
      <c r="C85" s="182"/>
    </row>
    <row r="86" spans="1:3" s="169" customFormat="1" ht="13.5" customHeight="1" thickBot="1">
      <c r="A86" s="185" t="s">
        <v>321</v>
      </c>
      <c r="B86" s="178" t="s">
        <v>322</v>
      </c>
      <c r="C86" s="190"/>
    </row>
    <row r="87" spans="1:3" s="169" customFormat="1" ht="15.75" customHeight="1" thickBot="1">
      <c r="A87" s="185" t="s">
        <v>323</v>
      </c>
      <c r="B87" s="191" t="s">
        <v>324</v>
      </c>
      <c r="C87" s="180">
        <f>+C64+C68+C73+C76+C81+C86</f>
        <v>11956296</v>
      </c>
    </row>
    <row r="88" spans="1:3" s="169" customFormat="1" ht="16.5" customHeight="1" thickBot="1">
      <c r="A88" s="192" t="s">
        <v>325</v>
      </c>
      <c r="B88" s="193" t="s">
        <v>326</v>
      </c>
      <c r="C88" s="180">
        <f>+C63+C87</f>
        <v>22469521</v>
      </c>
    </row>
    <row r="89" spans="1:3" s="144" customFormat="1" ht="78.75" customHeight="1">
      <c r="A89" s="1"/>
      <c r="B89" s="2"/>
      <c r="C89" s="113"/>
    </row>
    <row r="90" spans="1:3" ht="16.5" customHeight="1">
      <c r="A90" s="434" t="s">
        <v>42</v>
      </c>
      <c r="B90" s="434"/>
      <c r="C90" s="434"/>
    </row>
    <row r="91" spans="1:3" s="145" customFormat="1" ht="16.5" customHeight="1" thickBot="1">
      <c r="A91" s="435" t="s">
        <v>119</v>
      </c>
      <c r="B91" s="435"/>
      <c r="C91" s="114" t="s">
        <v>9</v>
      </c>
    </row>
    <row r="92" spans="1:3" ht="37.5" customHeight="1" thickBot="1">
      <c r="A92" s="4" t="s">
        <v>60</v>
      </c>
      <c r="B92" s="5" t="s">
        <v>43</v>
      </c>
      <c r="C92" s="15" t="s">
        <v>488</v>
      </c>
    </row>
    <row r="93" spans="1:3" s="169" customFormat="1" ht="12" customHeight="1" thickBot="1">
      <c r="A93" s="4">
        <v>1</v>
      </c>
      <c r="B93" s="5">
        <v>2</v>
      </c>
      <c r="C93" s="15">
        <v>3</v>
      </c>
    </row>
    <row r="94" spans="1:3" s="197" customFormat="1" ht="12" customHeight="1" thickBot="1">
      <c r="A94" s="194" t="s">
        <v>13</v>
      </c>
      <c r="B94" s="195" t="s">
        <v>419</v>
      </c>
      <c r="C94" s="196">
        <f>SUM(C95:C99)</f>
        <v>22469521</v>
      </c>
    </row>
    <row r="95" spans="1:3" s="197" customFormat="1" ht="12" customHeight="1">
      <c r="A95" s="198" t="s">
        <v>85</v>
      </c>
      <c r="B95" s="199" t="s">
        <v>44</v>
      </c>
      <c r="C95" s="200">
        <v>6714300</v>
      </c>
    </row>
    <row r="96" spans="1:3" s="197" customFormat="1" ht="12" customHeight="1">
      <c r="A96" s="173" t="s">
        <v>86</v>
      </c>
      <c r="B96" s="201" t="s">
        <v>141</v>
      </c>
      <c r="C96" s="175">
        <v>1352651</v>
      </c>
    </row>
    <row r="97" spans="1:3" s="197" customFormat="1" ht="12" customHeight="1">
      <c r="A97" s="173" t="s">
        <v>87</v>
      </c>
      <c r="B97" s="201" t="s">
        <v>111</v>
      </c>
      <c r="C97" s="179">
        <v>14402570</v>
      </c>
    </row>
    <row r="98" spans="1:3" s="197" customFormat="1" ht="12" customHeight="1">
      <c r="A98" s="173" t="s">
        <v>88</v>
      </c>
      <c r="B98" s="202" t="s">
        <v>142</v>
      </c>
      <c r="C98" s="179"/>
    </row>
    <row r="99" spans="1:3" s="197" customFormat="1" ht="12" customHeight="1">
      <c r="A99" s="173" t="s">
        <v>99</v>
      </c>
      <c r="B99" s="203" t="s">
        <v>143</v>
      </c>
      <c r="C99" s="179"/>
    </row>
    <row r="100" spans="1:3" s="197" customFormat="1" ht="12" customHeight="1">
      <c r="A100" s="173" t="s">
        <v>89</v>
      </c>
      <c r="B100" s="201" t="s">
        <v>327</v>
      </c>
      <c r="C100" s="179"/>
    </row>
    <row r="101" spans="1:3" s="197" customFormat="1" ht="12" customHeight="1">
      <c r="A101" s="173" t="s">
        <v>90</v>
      </c>
      <c r="B101" s="204" t="s">
        <v>328</v>
      </c>
      <c r="C101" s="179"/>
    </row>
    <row r="102" spans="1:3" s="197" customFormat="1" ht="12" customHeight="1">
      <c r="A102" s="173" t="s">
        <v>100</v>
      </c>
      <c r="B102" s="205" t="s">
        <v>329</v>
      </c>
      <c r="C102" s="179"/>
    </row>
    <row r="103" spans="1:3" s="197" customFormat="1" ht="12" customHeight="1">
      <c r="A103" s="173" t="s">
        <v>101</v>
      </c>
      <c r="B103" s="205" t="s">
        <v>330</v>
      </c>
      <c r="C103" s="179"/>
    </row>
    <row r="104" spans="1:3" s="197" customFormat="1" ht="12" customHeight="1">
      <c r="A104" s="173" t="s">
        <v>102</v>
      </c>
      <c r="B104" s="204" t="s">
        <v>331</v>
      </c>
      <c r="C104" s="179"/>
    </row>
    <row r="105" spans="1:3" s="197" customFormat="1" ht="12" customHeight="1">
      <c r="A105" s="173" t="s">
        <v>103</v>
      </c>
      <c r="B105" s="204" t="s">
        <v>332</v>
      </c>
      <c r="C105" s="179"/>
    </row>
    <row r="106" spans="1:3" s="197" customFormat="1" ht="12" customHeight="1">
      <c r="A106" s="173" t="s">
        <v>105</v>
      </c>
      <c r="B106" s="205" t="s">
        <v>333</v>
      </c>
      <c r="C106" s="179"/>
    </row>
    <row r="107" spans="1:3" s="197" customFormat="1" ht="12" customHeight="1">
      <c r="A107" s="206" t="s">
        <v>144</v>
      </c>
      <c r="B107" s="207" t="s">
        <v>334</v>
      </c>
      <c r="C107" s="179"/>
    </row>
    <row r="108" spans="1:3" s="197" customFormat="1" ht="12" customHeight="1">
      <c r="A108" s="173" t="s">
        <v>335</v>
      </c>
      <c r="B108" s="207" t="s">
        <v>336</v>
      </c>
      <c r="C108" s="179"/>
    </row>
    <row r="109" spans="1:3" s="197" customFormat="1" ht="12" customHeight="1" thickBot="1">
      <c r="A109" s="208" t="s">
        <v>337</v>
      </c>
      <c r="B109" s="209" t="s">
        <v>338</v>
      </c>
      <c r="C109" s="210"/>
    </row>
    <row r="110" spans="1:3" s="197" customFormat="1" ht="12" customHeight="1" thickBot="1">
      <c r="A110" s="166" t="s">
        <v>14</v>
      </c>
      <c r="B110" s="211" t="s">
        <v>420</v>
      </c>
      <c r="C110" s="168">
        <f>+C111+C113+C115</f>
        <v>0</v>
      </c>
    </row>
    <row r="111" spans="1:3" s="197" customFormat="1" ht="12" customHeight="1">
      <c r="A111" s="170" t="s">
        <v>91</v>
      </c>
      <c r="B111" s="201" t="s">
        <v>175</v>
      </c>
      <c r="C111" s="172"/>
    </row>
    <row r="112" spans="1:3" s="197" customFormat="1" ht="12" customHeight="1">
      <c r="A112" s="170" t="s">
        <v>92</v>
      </c>
      <c r="B112" s="212" t="s">
        <v>339</v>
      </c>
      <c r="C112" s="172"/>
    </row>
    <row r="113" spans="1:3" s="197" customFormat="1" ht="12" customHeight="1">
      <c r="A113" s="170" t="s">
        <v>93</v>
      </c>
      <c r="B113" s="212" t="s">
        <v>145</v>
      </c>
      <c r="C113" s="175"/>
    </row>
    <row r="114" spans="1:3" s="197" customFormat="1" ht="12" customHeight="1">
      <c r="A114" s="170" t="s">
        <v>94</v>
      </c>
      <c r="B114" s="212" t="s">
        <v>340</v>
      </c>
      <c r="C114" s="213"/>
    </row>
    <row r="115" spans="1:3" s="197" customFormat="1" ht="12" customHeight="1">
      <c r="A115" s="170" t="s">
        <v>95</v>
      </c>
      <c r="B115" s="214" t="s">
        <v>177</v>
      </c>
      <c r="C115" s="213"/>
    </row>
    <row r="116" spans="1:3" s="197" customFormat="1" ht="12" customHeight="1">
      <c r="A116" s="170" t="s">
        <v>104</v>
      </c>
      <c r="B116" s="215" t="s">
        <v>341</v>
      </c>
      <c r="C116" s="213"/>
    </row>
    <row r="117" spans="1:3" s="197" customFormat="1" ht="12" customHeight="1">
      <c r="A117" s="170" t="s">
        <v>106</v>
      </c>
      <c r="B117" s="216" t="s">
        <v>342</v>
      </c>
      <c r="C117" s="213"/>
    </row>
    <row r="118" spans="1:3" s="197" customFormat="1" ht="12">
      <c r="A118" s="170" t="s">
        <v>146</v>
      </c>
      <c r="B118" s="205" t="s">
        <v>330</v>
      </c>
      <c r="C118" s="213"/>
    </row>
    <row r="119" spans="1:3" s="197" customFormat="1" ht="12" customHeight="1">
      <c r="A119" s="170" t="s">
        <v>147</v>
      </c>
      <c r="B119" s="205" t="s">
        <v>343</v>
      </c>
      <c r="C119" s="213"/>
    </row>
    <row r="120" spans="1:3" s="197" customFormat="1" ht="12" customHeight="1">
      <c r="A120" s="170" t="s">
        <v>148</v>
      </c>
      <c r="B120" s="205" t="s">
        <v>344</v>
      </c>
      <c r="C120" s="213"/>
    </row>
    <row r="121" spans="1:3" s="197" customFormat="1" ht="12" customHeight="1">
      <c r="A121" s="170" t="s">
        <v>345</v>
      </c>
      <c r="B121" s="205" t="s">
        <v>333</v>
      </c>
      <c r="C121" s="213"/>
    </row>
    <row r="122" spans="1:3" s="197" customFormat="1" ht="12" customHeight="1">
      <c r="A122" s="170" t="s">
        <v>346</v>
      </c>
      <c r="B122" s="205" t="s">
        <v>347</v>
      </c>
      <c r="C122" s="213"/>
    </row>
    <row r="123" spans="1:3" s="197" customFormat="1" ht="12.75" thickBot="1">
      <c r="A123" s="206" t="s">
        <v>348</v>
      </c>
      <c r="B123" s="205" t="s">
        <v>349</v>
      </c>
      <c r="C123" s="217"/>
    </row>
    <row r="124" spans="1:3" s="197" customFormat="1" ht="12" customHeight="1" thickBot="1">
      <c r="A124" s="166" t="s">
        <v>15</v>
      </c>
      <c r="B124" s="218" t="s">
        <v>350</v>
      </c>
      <c r="C124" s="168">
        <f>+C125+C126</f>
        <v>0</v>
      </c>
    </row>
    <row r="125" spans="1:3" s="197" customFormat="1" ht="12" customHeight="1">
      <c r="A125" s="170" t="s">
        <v>74</v>
      </c>
      <c r="B125" s="219" t="s">
        <v>51</v>
      </c>
      <c r="C125" s="172"/>
    </row>
    <row r="126" spans="1:3" s="197" customFormat="1" ht="12" customHeight="1" thickBot="1">
      <c r="A126" s="176" t="s">
        <v>75</v>
      </c>
      <c r="B126" s="212" t="s">
        <v>52</v>
      </c>
      <c r="C126" s="179"/>
    </row>
    <row r="127" spans="1:3" s="197" customFormat="1" ht="12" customHeight="1" thickBot="1">
      <c r="A127" s="166" t="s">
        <v>16</v>
      </c>
      <c r="B127" s="218" t="s">
        <v>351</v>
      </c>
      <c r="C127" s="168">
        <f>+C94+C110+C124</f>
        <v>22469521</v>
      </c>
    </row>
    <row r="128" spans="1:3" s="197" customFormat="1" ht="12" customHeight="1" thickBot="1">
      <c r="A128" s="166" t="s">
        <v>17</v>
      </c>
      <c r="B128" s="218" t="s">
        <v>352</v>
      </c>
      <c r="C128" s="168">
        <f>+C129+C130+C131</f>
        <v>0</v>
      </c>
    </row>
    <row r="129" spans="1:3" s="197" customFormat="1" ht="12" customHeight="1">
      <c r="A129" s="170" t="s">
        <v>78</v>
      </c>
      <c r="B129" s="219" t="s">
        <v>353</v>
      </c>
      <c r="C129" s="213"/>
    </row>
    <row r="130" spans="1:3" s="197" customFormat="1" ht="12" customHeight="1">
      <c r="A130" s="170" t="s">
        <v>79</v>
      </c>
      <c r="B130" s="219" t="s">
        <v>354</v>
      </c>
      <c r="C130" s="213"/>
    </row>
    <row r="131" spans="1:3" s="197" customFormat="1" ht="12" customHeight="1" thickBot="1">
      <c r="A131" s="206" t="s">
        <v>80</v>
      </c>
      <c r="B131" s="220" t="s">
        <v>355</v>
      </c>
      <c r="C131" s="213"/>
    </row>
    <row r="132" spans="1:3" s="197" customFormat="1" ht="12" customHeight="1" thickBot="1">
      <c r="A132" s="166" t="s">
        <v>18</v>
      </c>
      <c r="B132" s="218" t="s">
        <v>356</v>
      </c>
      <c r="C132" s="168">
        <f>+C133+C134+C135+C136</f>
        <v>0</v>
      </c>
    </row>
    <row r="133" spans="1:3" s="197" customFormat="1" ht="12" customHeight="1">
      <c r="A133" s="170" t="s">
        <v>81</v>
      </c>
      <c r="B133" s="219" t="s">
        <v>357</v>
      </c>
      <c r="C133" s="213"/>
    </row>
    <row r="134" spans="1:3" s="197" customFormat="1" ht="12" customHeight="1">
      <c r="A134" s="170" t="s">
        <v>82</v>
      </c>
      <c r="B134" s="219" t="s">
        <v>358</v>
      </c>
      <c r="C134" s="213"/>
    </row>
    <row r="135" spans="1:3" s="197" customFormat="1" ht="12" customHeight="1">
      <c r="A135" s="170" t="s">
        <v>261</v>
      </c>
      <c r="B135" s="219" t="s">
        <v>359</v>
      </c>
      <c r="C135" s="213"/>
    </row>
    <row r="136" spans="1:3" s="197" customFormat="1" ht="12" customHeight="1" thickBot="1">
      <c r="A136" s="206" t="s">
        <v>263</v>
      </c>
      <c r="B136" s="220" t="s">
        <v>360</v>
      </c>
      <c r="C136" s="213"/>
    </row>
    <row r="137" spans="1:3" s="197" customFormat="1" ht="12" customHeight="1" thickBot="1">
      <c r="A137" s="166" t="s">
        <v>19</v>
      </c>
      <c r="B137" s="218" t="s">
        <v>361</v>
      </c>
      <c r="C137" s="180">
        <f>+C138+C139+C140+C141</f>
        <v>0</v>
      </c>
    </row>
    <row r="138" spans="1:3" s="197" customFormat="1" ht="12" customHeight="1">
      <c r="A138" s="170" t="s">
        <v>83</v>
      </c>
      <c r="B138" s="219" t="s">
        <v>362</v>
      </c>
      <c r="C138" s="213"/>
    </row>
    <row r="139" spans="1:3" s="197" customFormat="1" ht="12" customHeight="1">
      <c r="A139" s="170" t="s">
        <v>84</v>
      </c>
      <c r="B139" s="219" t="s">
        <v>363</v>
      </c>
      <c r="C139" s="213"/>
    </row>
    <row r="140" spans="1:3" s="197" customFormat="1" ht="12" customHeight="1">
      <c r="A140" s="170" t="s">
        <v>270</v>
      </c>
      <c r="B140" s="219" t="s">
        <v>364</v>
      </c>
      <c r="C140" s="213"/>
    </row>
    <row r="141" spans="1:3" s="197" customFormat="1" ht="12" customHeight="1" thickBot="1">
      <c r="A141" s="206" t="s">
        <v>272</v>
      </c>
      <c r="B141" s="220" t="s">
        <v>365</v>
      </c>
      <c r="C141" s="213"/>
    </row>
    <row r="142" spans="1:3" s="197" customFormat="1" ht="12" customHeight="1" thickBot="1">
      <c r="A142" s="166" t="s">
        <v>20</v>
      </c>
      <c r="B142" s="218" t="s">
        <v>366</v>
      </c>
      <c r="C142" s="221">
        <f>+C143+C144+C145+C146</f>
        <v>0</v>
      </c>
    </row>
    <row r="143" spans="1:3" s="197" customFormat="1" ht="12" customHeight="1">
      <c r="A143" s="170" t="s">
        <v>139</v>
      </c>
      <c r="B143" s="219" t="s">
        <v>367</v>
      </c>
      <c r="C143" s="213"/>
    </row>
    <row r="144" spans="1:3" s="197" customFormat="1" ht="12" customHeight="1">
      <c r="A144" s="170" t="s">
        <v>140</v>
      </c>
      <c r="B144" s="219" t="s">
        <v>368</v>
      </c>
      <c r="C144" s="213"/>
    </row>
    <row r="145" spans="1:3" s="197" customFormat="1" ht="12" customHeight="1">
      <c r="A145" s="170" t="s">
        <v>176</v>
      </c>
      <c r="B145" s="219" t="s">
        <v>369</v>
      </c>
      <c r="C145" s="213"/>
    </row>
    <row r="146" spans="1:3" s="197" customFormat="1" ht="12" customHeight="1" thickBot="1">
      <c r="A146" s="170" t="s">
        <v>278</v>
      </c>
      <c r="B146" s="219" t="s">
        <v>370</v>
      </c>
      <c r="C146" s="213"/>
    </row>
    <row r="147" spans="1:9" s="197" customFormat="1" ht="15" customHeight="1" thickBot="1">
      <c r="A147" s="166" t="s">
        <v>21</v>
      </c>
      <c r="B147" s="218" t="s">
        <v>371</v>
      </c>
      <c r="C147" s="146">
        <f>+C128+C132+C137+C142</f>
        <v>0</v>
      </c>
      <c r="F147" s="222"/>
      <c r="G147" s="223"/>
      <c r="H147" s="223"/>
      <c r="I147" s="223"/>
    </row>
    <row r="148" spans="1:3" s="169" customFormat="1" ht="12.75" customHeight="1" thickBot="1">
      <c r="A148" s="224" t="s">
        <v>22</v>
      </c>
      <c r="B148" s="129" t="s">
        <v>372</v>
      </c>
      <c r="C148" s="146">
        <f>+C127+C147</f>
        <v>22469521</v>
      </c>
    </row>
    <row r="149" ht="7.5" customHeight="1"/>
    <row r="150" spans="1:3" ht="15.75">
      <c r="A150" s="437" t="s">
        <v>373</v>
      </c>
      <c r="B150" s="437"/>
      <c r="C150" s="437"/>
    </row>
    <row r="151" spans="1:3" ht="15" customHeight="1" thickBot="1">
      <c r="A151" s="431" t="s">
        <v>120</v>
      </c>
      <c r="B151" s="431"/>
      <c r="C151" s="114" t="s">
        <v>9</v>
      </c>
    </row>
    <row r="152" spans="1:4" ht="13.5" customHeight="1" thickBot="1">
      <c r="A152" s="3">
        <v>1</v>
      </c>
      <c r="B152" s="7" t="s">
        <v>374</v>
      </c>
      <c r="C152" s="112">
        <f>+C63-C127</f>
        <v>-11956296</v>
      </c>
      <c r="D152" s="147"/>
    </row>
    <row r="153" spans="1:3" ht="27.75" customHeight="1" thickBot="1">
      <c r="A153" s="3" t="s">
        <v>14</v>
      </c>
      <c r="B153" s="7" t="s">
        <v>375</v>
      </c>
      <c r="C153" s="112">
        <f>+C87-C147</f>
        <v>11956296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30" customWidth="1"/>
    <col min="2" max="2" width="91.50390625" style="130" customWidth="1"/>
    <col min="3" max="3" width="30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553</v>
      </c>
      <c r="B1" s="433"/>
      <c r="C1" s="433"/>
      <c r="D1" s="138"/>
      <c r="E1" s="138"/>
      <c r="F1" s="138"/>
    </row>
    <row r="2" spans="1:6" ht="15.75">
      <c r="A2" s="436" t="s">
        <v>509</v>
      </c>
      <c r="B2" s="440"/>
      <c r="C2" s="440"/>
      <c r="D2" s="440"/>
      <c r="E2" s="440"/>
      <c r="F2" s="440"/>
    </row>
    <row r="3" spans="1:6" ht="18.75">
      <c r="A3" s="442" t="s">
        <v>444</v>
      </c>
      <c r="B3" s="442"/>
      <c r="C3" s="442"/>
      <c r="D3" s="326"/>
      <c r="E3" s="326"/>
      <c r="F3" s="326"/>
    </row>
    <row r="4" spans="1:3" ht="15.75" customHeight="1">
      <c r="A4" s="434" t="s">
        <v>10</v>
      </c>
      <c r="B4" s="434"/>
      <c r="C4" s="434"/>
    </row>
    <row r="5" spans="1:3" ht="15.75" customHeight="1" thickBot="1">
      <c r="A5" s="431" t="s">
        <v>118</v>
      </c>
      <c r="B5" s="431"/>
      <c r="C5" s="114" t="s">
        <v>9</v>
      </c>
    </row>
    <row r="6" spans="1:3" ht="37.5" customHeight="1" thickBot="1">
      <c r="A6" s="4" t="s">
        <v>60</v>
      </c>
      <c r="B6" s="5" t="s">
        <v>12</v>
      </c>
      <c r="C6" s="15" t="s">
        <v>488</v>
      </c>
    </row>
    <row r="7" spans="1:3" s="169" customFormat="1" ht="12" customHeight="1" thickBot="1">
      <c r="A7" s="227">
        <v>1</v>
      </c>
      <c r="B7" s="228">
        <v>2</v>
      </c>
      <c r="C7" s="132">
        <v>3</v>
      </c>
    </row>
    <row r="8" spans="1:3" s="169" customFormat="1" ht="12" customHeight="1" thickBot="1">
      <c r="A8" s="166" t="s">
        <v>13</v>
      </c>
      <c r="B8" s="167" t="s">
        <v>211</v>
      </c>
      <c r="C8" s="168">
        <f>+C9+C10+C11+C12+C13+C14</f>
        <v>0</v>
      </c>
    </row>
    <row r="9" spans="1:3" s="169" customFormat="1" ht="12" customHeight="1">
      <c r="A9" s="170" t="s">
        <v>85</v>
      </c>
      <c r="B9" s="171" t="s">
        <v>212</v>
      </c>
      <c r="C9" s="172"/>
    </row>
    <row r="10" spans="1:3" s="169" customFormat="1" ht="12" customHeight="1">
      <c r="A10" s="173" t="s">
        <v>86</v>
      </c>
      <c r="B10" s="174" t="s">
        <v>213</v>
      </c>
      <c r="C10" s="175"/>
    </row>
    <row r="11" spans="1:3" s="169" customFormat="1" ht="12" customHeight="1">
      <c r="A11" s="173" t="s">
        <v>87</v>
      </c>
      <c r="B11" s="174" t="s">
        <v>214</v>
      </c>
      <c r="C11" s="175"/>
    </row>
    <row r="12" spans="1:3" s="169" customFormat="1" ht="12" customHeight="1">
      <c r="A12" s="173" t="s">
        <v>88</v>
      </c>
      <c r="B12" s="174" t="s">
        <v>215</v>
      </c>
      <c r="C12" s="175"/>
    </row>
    <row r="13" spans="1:3" s="169" customFormat="1" ht="12" customHeight="1">
      <c r="A13" s="173" t="s">
        <v>112</v>
      </c>
      <c r="B13" s="174" t="s">
        <v>216</v>
      </c>
      <c r="C13" s="175"/>
    </row>
    <row r="14" spans="1:3" s="169" customFormat="1" ht="12" customHeight="1" thickBot="1">
      <c r="A14" s="176" t="s">
        <v>89</v>
      </c>
      <c r="B14" s="177" t="s">
        <v>217</v>
      </c>
      <c r="C14" s="175"/>
    </row>
    <row r="15" spans="1:3" s="169" customFormat="1" ht="12" customHeight="1" thickBot="1">
      <c r="A15" s="166" t="s">
        <v>14</v>
      </c>
      <c r="B15" s="178" t="s">
        <v>218</v>
      </c>
      <c r="C15" s="168">
        <f>+C16+C17+C18+C19+C20</f>
        <v>0</v>
      </c>
    </row>
    <row r="16" spans="1:3" s="169" customFormat="1" ht="12" customHeight="1">
      <c r="A16" s="170" t="s">
        <v>91</v>
      </c>
      <c r="B16" s="171" t="s">
        <v>219</v>
      </c>
      <c r="C16" s="172"/>
    </row>
    <row r="17" spans="1:3" s="169" customFormat="1" ht="12" customHeight="1">
      <c r="A17" s="173" t="s">
        <v>92</v>
      </c>
      <c r="B17" s="174" t="s">
        <v>220</v>
      </c>
      <c r="C17" s="175"/>
    </row>
    <row r="18" spans="1:3" s="169" customFormat="1" ht="12" customHeight="1">
      <c r="A18" s="173" t="s">
        <v>93</v>
      </c>
      <c r="B18" s="174" t="s">
        <v>221</v>
      </c>
      <c r="C18" s="175"/>
    </row>
    <row r="19" spans="1:3" s="169" customFormat="1" ht="12" customHeight="1">
      <c r="A19" s="173" t="s">
        <v>94</v>
      </c>
      <c r="B19" s="174" t="s">
        <v>222</v>
      </c>
      <c r="C19" s="175"/>
    </row>
    <row r="20" spans="1:3" s="169" customFormat="1" ht="12" customHeight="1">
      <c r="A20" s="173" t="s">
        <v>95</v>
      </c>
      <c r="B20" s="174" t="s">
        <v>223</v>
      </c>
      <c r="C20" s="175"/>
    </row>
    <row r="21" spans="1:3" s="169" customFormat="1" ht="12" customHeight="1" thickBot="1">
      <c r="A21" s="176" t="s">
        <v>104</v>
      </c>
      <c r="B21" s="177" t="s">
        <v>224</v>
      </c>
      <c r="C21" s="179"/>
    </row>
    <row r="22" spans="1:3" s="169" customFormat="1" ht="12" customHeight="1" thickBot="1">
      <c r="A22" s="166" t="s">
        <v>15</v>
      </c>
      <c r="B22" s="167" t="s">
        <v>225</v>
      </c>
      <c r="C22" s="168">
        <f>+C23+C24+C25+C26+C27</f>
        <v>0</v>
      </c>
    </row>
    <row r="23" spans="1:3" s="169" customFormat="1" ht="12" customHeight="1">
      <c r="A23" s="170" t="s">
        <v>74</v>
      </c>
      <c r="B23" s="171" t="s">
        <v>226</v>
      </c>
      <c r="C23" s="172"/>
    </row>
    <row r="24" spans="1:3" s="169" customFormat="1" ht="12" customHeight="1">
      <c r="A24" s="173" t="s">
        <v>75</v>
      </c>
      <c r="B24" s="174" t="s">
        <v>227</v>
      </c>
      <c r="C24" s="175"/>
    </row>
    <row r="25" spans="1:3" s="169" customFormat="1" ht="12" customHeight="1">
      <c r="A25" s="173" t="s">
        <v>76</v>
      </c>
      <c r="B25" s="174" t="s">
        <v>228</v>
      </c>
      <c r="C25" s="175"/>
    </row>
    <row r="26" spans="1:3" s="169" customFormat="1" ht="12" customHeight="1">
      <c r="A26" s="173" t="s">
        <v>77</v>
      </c>
      <c r="B26" s="174" t="s">
        <v>229</v>
      </c>
      <c r="C26" s="175"/>
    </row>
    <row r="27" spans="1:3" s="169" customFormat="1" ht="12" customHeight="1">
      <c r="A27" s="173" t="s">
        <v>129</v>
      </c>
      <c r="B27" s="174" t="s">
        <v>230</v>
      </c>
      <c r="C27" s="175"/>
    </row>
    <row r="28" spans="1:3" s="169" customFormat="1" ht="12" customHeight="1" thickBot="1">
      <c r="A28" s="176" t="s">
        <v>130</v>
      </c>
      <c r="B28" s="177" t="s">
        <v>231</v>
      </c>
      <c r="C28" s="179"/>
    </row>
    <row r="29" spans="1:3" s="169" customFormat="1" ht="12" customHeight="1" thickBot="1">
      <c r="A29" s="166" t="s">
        <v>131</v>
      </c>
      <c r="B29" s="167" t="s">
        <v>232</v>
      </c>
      <c r="C29" s="180">
        <f>+C30+C33+C34+C35</f>
        <v>0</v>
      </c>
    </row>
    <row r="30" spans="1:3" s="169" customFormat="1" ht="12" customHeight="1">
      <c r="A30" s="170" t="s">
        <v>233</v>
      </c>
      <c r="B30" s="171" t="s">
        <v>234</v>
      </c>
      <c r="C30" s="181">
        <f>+C31+C32</f>
        <v>0</v>
      </c>
    </row>
    <row r="31" spans="1:3" s="169" customFormat="1" ht="12" customHeight="1">
      <c r="A31" s="173" t="s">
        <v>235</v>
      </c>
      <c r="B31" s="174" t="s">
        <v>236</v>
      </c>
      <c r="C31" s="175"/>
    </row>
    <row r="32" spans="1:3" s="169" customFormat="1" ht="12" customHeight="1">
      <c r="A32" s="173" t="s">
        <v>237</v>
      </c>
      <c r="B32" s="174" t="s">
        <v>238</v>
      </c>
      <c r="C32" s="175"/>
    </row>
    <row r="33" spans="1:3" s="169" customFormat="1" ht="12" customHeight="1">
      <c r="A33" s="173" t="s">
        <v>239</v>
      </c>
      <c r="B33" s="174" t="s">
        <v>240</v>
      </c>
      <c r="C33" s="175"/>
    </row>
    <row r="34" spans="1:3" s="169" customFormat="1" ht="12" customHeight="1">
      <c r="A34" s="173" t="s">
        <v>241</v>
      </c>
      <c r="B34" s="174" t="s">
        <v>242</v>
      </c>
      <c r="C34" s="175"/>
    </row>
    <row r="35" spans="1:3" s="169" customFormat="1" ht="12" customHeight="1" thickBot="1">
      <c r="A35" s="176" t="s">
        <v>243</v>
      </c>
      <c r="B35" s="177" t="s">
        <v>244</v>
      </c>
      <c r="C35" s="179"/>
    </row>
    <row r="36" spans="1:3" s="169" customFormat="1" ht="12" customHeight="1" thickBot="1">
      <c r="A36" s="166" t="s">
        <v>17</v>
      </c>
      <c r="B36" s="167" t="s">
        <v>245</v>
      </c>
      <c r="C36" s="168">
        <f>SUM(C37:C46)</f>
        <v>4226425</v>
      </c>
    </row>
    <row r="37" spans="1:3" s="169" customFormat="1" ht="12" customHeight="1">
      <c r="A37" s="170" t="s">
        <v>78</v>
      </c>
      <c r="B37" s="171" t="s">
        <v>246</v>
      </c>
      <c r="C37" s="172"/>
    </row>
    <row r="38" spans="1:3" s="169" customFormat="1" ht="12" customHeight="1">
      <c r="A38" s="173" t="s">
        <v>79</v>
      </c>
      <c r="B38" s="174" t="s">
        <v>247</v>
      </c>
      <c r="C38" s="175"/>
    </row>
    <row r="39" spans="1:3" s="169" customFormat="1" ht="12" customHeight="1">
      <c r="A39" s="173" t="s">
        <v>80</v>
      </c>
      <c r="B39" s="174" t="s">
        <v>248</v>
      </c>
      <c r="C39" s="175"/>
    </row>
    <row r="40" spans="1:3" s="169" customFormat="1" ht="12" customHeight="1">
      <c r="A40" s="173" t="s">
        <v>133</v>
      </c>
      <c r="B40" s="174" t="s">
        <v>249</v>
      </c>
      <c r="C40" s="175"/>
    </row>
    <row r="41" spans="1:3" s="169" customFormat="1" ht="12" customHeight="1">
      <c r="A41" s="173" t="s">
        <v>134</v>
      </c>
      <c r="B41" s="174" t="s">
        <v>250</v>
      </c>
      <c r="C41" s="175">
        <v>3327894</v>
      </c>
    </row>
    <row r="42" spans="1:3" s="169" customFormat="1" ht="12" customHeight="1">
      <c r="A42" s="173" t="s">
        <v>135</v>
      </c>
      <c r="B42" s="174" t="s">
        <v>251</v>
      </c>
      <c r="C42" s="175">
        <v>898531</v>
      </c>
    </row>
    <row r="43" spans="1:3" s="169" customFormat="1" ht="12" customHeight="1">
      <c r="A43" s="173" t="s">
        <v>136</v>
      </c>
      <c r="B43" s="174" t="s">
        <v>252</v>
      </c>
      <c r="C43" s="175"/>
    </row>
    <row r="44" spans="1:3" s="169" customFormat="1" ht="12" customHeight="1">
      <c r="A44" s="173" t="s">
        <v>137</v>
      </c>
      <c r="B44" s="174" t="s">
        <v>253</v>
      </c>
      <c r="C44" s="175"/>
    </row>
    <row r="45" spans="1:3" s="169" customFormat="1" ht="12" customHeight="1">
      <c r="A45" s="173" t="s">
        <v>254</v>
      </c>
      <c r="B45" s="174" t="s">
        <v>255</v>
      </c>
      <c r="C45" s="182"/>
    </row>
    <row r="46" spans="1:3" s="169" customFormat="1" ht="12" customHeight="1" thickBot="1">
      <c r="A46" s="176" t="s">
        <v>256</v>
      </c>
      <c r="B46" s="177" t="s">
        <v>257</v>
      </c>
      <c r="C46" s="183"/>
    </row>
    <row r="47" spans="1:3" s="169" customFormat="1" ht="12" customHeight="1" thickBot="1">
      <c r="A47" s="166" t="s">
        <v>18</v>
      </c>
      <c r="B47" s="167" t="s">
        <v>258</v>
      </c>
      <c r="C47" s="168">
        <f>SUM(C48:C52)</f>
        <v>0</v>
      </c>
    </row>
    <row r="48" spans="1:3" s="169" customFormat="1" ht="12" customHeight="1">
      <c r="A48" s="170" t="s">
        <v>81</v>
      </c>
      <c r="B48" s="171" t="s">
        <v>259</v>
      </c>
      <c r="C48" s="184"/>
    </row>
    <row r="49" spans="1:3" s="169" customFormat="1" ht="12" customHeight="1">
      <c r="A49" s="173" t="s">
        <v>82</v>
      </c>
      <c r="B49" s="174" t="s">
        <v>260</v>
      </c>
      <c r="C49" s="182"/>
    </row>
    <row r="50" spans="1:3" s="169" customFormat="1" ht="12" customHeight="1">
      <c r="A50" s="173" t="s">
        <v>261</v>
      </c>
      <c r="B50" s="174" t="s">
        <v>262</v>
      </c>
      <c r="C50" s="182"/>
    </row>
    <row r="51" spans="1:3" s="169" customFormat="1" ht="12" customHeight="1">
      <c r="A51" s="173" t="s">
        <v>263</v>
      </c>
      <c r="B51" s="174" t="s">
        <v>264</v>
      </c>
      <c r="C51" s="182"/>
    </row>
    <row r="52" spans="1:3" s="169" customFormat="1" ht="12" customHeight="1" thickBot="1">
      <c r="A52" s="176" t="s">
        <v>265</v>
      </c>
      <c r="B52" s="177" t="s">
        <v>266</v>
      </c>
      <c r="C52" s="183"/>
    </row>
    <row r="53" spans="1:3" s="169" customFormat="1" ht="12" customHeight="1" thickBot="1">
      <c r="A53" s="166" t="s">
        <v>138</v>
      </c>
      <c r="B53" s="167" t="s">
        <v>267</v>
      </c>
      <c r="C53" s="168">
        <f>SUM(C54:C56)</f>
        <v>0</v>
      </c>
    </row>
    <row r="54" spans="1:3" s="169" customFormat="1" ht="12" customHeight="1">
      <c r="A54" s="170" t="s">
        <v>83</v>
      </c>
      <c r="B54" s="171" t="s">
        <v>268</v>
      </c>
      <c r="C54" s="172"/>
    </row>
    <row r="55" spans="1:3" s="169" customFormat="1" ht="12" customHeight="1">
      <c r="A55" s="173" t="s">
        <v>84</v>
      </c>
      <c r="B55" s="174" t="s">
        <v>269</v>
      </c>
      <c r="C55" s="175"/>
    </row>
    <row r="56" spans="1:3" s="169" customFormat="1" ht="12" customHeight="1">
      <c r="A56" s="173" t="s">
        <v>270</v>
      </c>
      <c r="B56" s="174" t="s">
        <v>271</v>
      </c>
      <c r="C56" s="175"/>
    </row>
    <row r="57" spans="1:3" s="169" customFormat="1" ht="12" customHeight="1" thickBot="1">
      <c r="A57" s="176" t="s">
        <v>272</v>
      </c>
      <c r="B57" s="177" t="s">
        <v>273</v>
      </c>
      <c r="C57" s="179"/>
    </row>
    <row r="58" spans="1:3" s="169" customFormat="1" ht="12" customHeight="1" thickBot="1">
      <c r="A58" s="166" t="s">
        <v>20</v>
      </c>
      <c r="B58" s="178" t="s">
        <v>274</v>
      </c>
      <c r="C58" s="168">
        <f>SUM(C59:C61)</f>
        <v>0</v>
      </c>
    </row>
    <row r="59" spans="1:3" s="169" customFormat="1" ht="12" customHeight="1">
      <c r="A59" s="170" t="s">
        <v>139</v>
      </c>
      <c r="B59" s="171" t="s">
        <v>275</v>
      </c>
      <c r="C59" s="182"/>
    </row>
    <row r="60" spans="1:3" s="169" customFormat="1" ht="12" customHeight="1">
      <c r="A60" s="173" t="s">
        <v>140</v>
      </c>
      <c r="B60" s="174" t="s">
        <v>276</v>
      </c>
      <c r="C60" s="182"/>
    </row>
    <row r="61" spans="1:3" s="169" customFormat="1" ht="12" customHeight="1">
      <c r="A61" s="173" t="s">
        <v>176</v>
      </c>
      <c r="B61" s="174" t="s">
        <v>277</v>
      </c>
      <c r="C61" s="182"/>
    </row>
    <row r="62" spans="1:3" s="169" customFormat="1" ht="12" customHeight="1" thickBot="1">
      <c r="A62" s="176" t="s">
        <v>278</v>
      </c>
      <c r="B62" s="177" t="s">
        <v>279</v>
      </c>
      <c r="C62" s="182"/>
    </row>
    <row r="63" spans="1:3" s="169" customFormat="1" ht="12" customHeight="1" thickBot="1">
      <c r="A63" s="166" t="s">
        <v>21</v>
      </c>
      <c r="B63" s="167" t="s">
        <v>280</v>
      </c>
      <c r="C63" s="180">
        <f>+C8+C15+C22+C29+C36+C47+C53+C58</f>
        <v>4226425</v>
      </c>
    </row>
    <row r="64" spans="1:3" s="169" customFormat="1" ht="12" customHeight="1" thickBot="1">
      <c r="A64" s="185" t="s">
        <v>281</v>
      </c>
      <c r="B64" s="178" t="s">
        <v>282</v>
      </c>
      <c r="C64" s="168">
        <f>SUM(C65:C67)</f>
        <v>0</v>
      </c>
    </row>
    <row r="65" spans="1:3" s="169" customFormat="1" ht="12" customHeight="1">
      <c r="A65" s="170" t="s">
        <v>283</v>
      </c>
      <c r="B65" s="171" t="s">
        <v>284</v>
      </c>
      <c r="C65" s="182"/>
    </row>
    <row r="66" spans="1:3" s="169" customFormat="1" ht="12" customHeight="1">
      <c r="A66" s="173" t="s">
        <v>285</v>
      </c>
      <c r="B66" s="174" t="s">
        <v>286</v>
      </c>
      <c r="C66" s="182"/>
    </row>
    <row r="67" spans="1:3" s="169" customFormat="1" ht="12" customHeight="1" thickBot="1">
      <c r="A67" s="176" t="s">
        <v>287</v>
      </c>
      <c r="B67" s="186" t="s">
        <v>288</v>
      </c>
      <c r="C67" s="182"/>
    </row>
    <row r="68" spans="1:3" s="169" customFormat="1" ht="12" customHeight="1" thickBot="1">
      <c r="A68" s="185" t="s">
        <v>289</v>
      </c>
      <c r="B68" s="178" t="s">
        <v>290</v>
      </c>
      <c r="C68" s="168">
        <f>SUM(C69:C72)</f>
        <v>0</v>
      </c>
    </row>
    <row r="69" spans="1:3" s="169" customFormat="1" ht="12" customHeight="1">
      <c r="A69" s="170" t="s">
        <v>113</v>
      </c>
      <c r="B69" s="171" t="s">
        <v>291</v>
      </c>
      <c r="C69" s="182"/>
    </row>
    <row r="70" spans="1:3" s="169" customFormat="1" ht="12" customHeight="1">
      <c r="A70" s="173" t="s">
        <v>114</v>
      </c>
      <c r="B70" s="174" t="s">
        <v>292</v>
      </c>
      <c r="C70" s="182"/>
    </row>
    <row r="71" spans="1:3" s="169" customFormat="1" ht="12" customHeight="1">
      <c r="A71" s="173" t="s">
        <v>293</v>
      </c>
      <c r="B71" s="174" t="s">
        <v>294</v>
      </c>
      <c r="C71" s="182"/>
    </row>
    <row r="72" spans="1:3" s="169" customFormat="1" ht="12" customHeight="1" thickBot="1">
      <c r="A72" s="176" t="s">
        <v>295</v>
      </c>
      <c r="B72" s="177" t="s">
        <v>296</v>
      </c>
      <c r="C72" s="182"/>
    </row>
    <row r="73" spans="1:3" s="169" customFormat="1" ht="12" customHeight="1" thickBot="1">
      <c r="A73" s="185" t="s">
        <v>297</v>
      </c>
      <c r="B73" s="178" t="s">
        <v>298</v>
      </c>
      <c r="C73" s="168">
        <f>SUM(C74:C75)</f>
        <v>0</v>
      </c>
    </row>
    <row r="74" spans="1:3" s="169" customFormat="1" ht="12" customHeight="1">
      <c r="A74" s="170" t="s">
        <v>299</v>
      </c>
      <c r="B74" s="171" t="s">
        <v>300</v>
      </c>
      <c r="C74" s="182"/>
    </row>
    <row r="75" spans="1:3" s="169" customFormat="1" ht="12" customHeight="1" thickBot="1">
      <c r="A75" s="176" t="s">
        <v>301</v>
      </c>
      <c r="B75" s="177" t="s">
        <v>302</v>
      </c>
      <c r="C75" s="182"/>
    </row>
    <row r="76" spans="1:3" s="169" customFormat="1" ht="12" customHeight="1" thickBot="1">
      <c r="A76" s="185" t="s">
        <v>303</v>
      </c>
      <c r="B76" s="178" t="s">
        <v>304</v>
      </c>
      <c r="C76" s="168">
        <f>SUM(C77:C80)</f>
        <v>10632573</v>
      </c>
    </row>
    <row r="77" spans="1:3" s="169" customFormat="1" ht="12" customHeight="1">
      <c r="A77" s="170" t="s">
        <v>305</v>
      </c>
      <c r="B77" s="171" t="s">
        <v>306</v>
      </c>
      <c r="C77" s="182"/>
    </row>
    <row r="78" spans="1:3" s="169" customFormat="1" ht="12" customHeight="1">
      <c r="A78" s="173" t="s">
        <v>307</v>
      </c>
      <c r="B78" s="174" t="s">
        <v>308</v>
      </c>
      <c r="C78" s="182"/>
    </row>
    <row r="79" spans="1:3" s="169" customFormat="1" ht="12" customHeight="1">
      <c r="A79" s="170" t="s">
        <v>309</v>
      </c>
      <c r="B79" s="177" t="s">
        <v>440</v>
      </c>
      <c r="C79" s="182">
        <v>10632573</v>
      </c>
    </row>
    <row r="80" spans="1:3" s="169" customFormat="1" ht="12" customHeight="1" thickBot="1">
      <c r="A80" s="176" t="s">
        <v>441</v>
      </c>
      <c r="B80" s="177" t="s">
        <v>310</v>
      </c>
      <c r="C80" s="182"/>
    </row>
    <row r="81" spans="1:3" s="169" customFormat="1" ht="12" customHeight="1" thickBot="1">
      <c r="A81" s="185" t="s">
        <v>311</v>
      </c>
      <c r="B81" s="178" t="s">
        <v>312</v>
      </c>
      <c r="C81" s="168">
        <f>SUM(C82:C85)</f>
        <v>0</v>
      </c>
    </row>
    <row r="82" spans="1:3" s="169" customFormat="1" ht="12" customHeight="1">
      <c r="A82" s="187" t="s">
        <v>313</v>
      </c>
      <c r="B82" s="171" t="s">
        <v>314</v>
      </c>
      <c r="C82" s="182"/>
    </row>
    <row r="83" spans="1:3" s="169" customFormat="1" ht="12" customHeight="1">
      <c r="A83" s="188" t="s">
        <v>315</v>
      </c>
      <c r="B83" s="174" t="s">
        <v>316</v>
      </c>
      <c r="C83" s="182"/>
    </row>
    <row r="84" spans="1:3" s="169" customFormat="1" ht="12" customHeight="1">
      <c r="A84" s="188" t="s">
        <v>317</v>
      </c>
      <c r="B84" s="174" t="s">
        <v>318</v>
      </c>
      <c r="C84" s="182"/>
    </row>
    <row r="85" spans="1:3" s="169" customFormat="1" ht="12" customHeight="1" thickBot="1">
      <c r="A85" s="189" t="s">
        <v>319</v>
      </c>
      <c r="B85" s="177" t="s">
        <v>320</v>
      </c>
      <c r="C85" s="182"/>
    </row>
    <row r="86" spans="1:3" s="169" customFormat="1" ht="13.5" customHeight="1" thickBot="1">
      <c r="A86" s="185" t="s">
        <v>321</v>
      </c>
      <c r="B86" s="178" t="s">
        <v>322</v>
      </c>
      <c r="C86" s="190"/>
    </row>
    <row r="87" spans="1:3" s="169" customFormat="1" ht="15.75" customHeight="1" thickBot="1">
      <c r="A87" s="185" t="s">
        <v>323</v>
      </c>
      <c r="B87" s="191" t="s">
        <v>324</v>
      </c>
      <c r="C87" s="180">
        <f>+C64+C68+C73+C76+C81+C86</f>
        <v>10632573</v>
      </c>
    </row>
    <row r="88" spans="1:3" s="169" customFormat="1" ht="16.5" customHeight="1" thickBot="1">
      <c r="A88" s="192" t="s">
        <v>325</v>
      </c>
      <c r="B88" s="193" t="s">
        <v>326</v>
      </c>
      <c r="C88" s="180">
        <f>+C63+C87</f>
        <v>14858998</v>
      </c>
    </row>
    <row r="89" spans="1:3" s="144" customFormat="1" ht="78.75" customHeight="1">
      <c r="A89" s="1"/>
      <c r="B89" s="2"/>
      <c r="C89" s="113"/>
    </row>
    <row r="90" spans="1:3" ht="16.5" customHeight="1">
      <c r="A90" s="434" t="s">
        <v>42</v>
      </c>
      <c r="B90" s="434"/>
      <c r="C90" s="434"/>
    </row>
    <row r="91" spans="1:3" s="145" customFormat="1" ht="16.5" customHeight="1" thickBot="1">
      <c r="A91" s="435" t="s">
        <v>119</v>
      </c>
      <c r="B91" s="435"/>
      <c r="C91" s="114" t="s">
        <v>9</v>
      </c>
    </row>
    <row r="92" spans="1:3" ht="37.5" customHeight="1" thickBot="1">
      <c r="A92" s="4" t="s">
        <v>60</v>
      </c>
      <c r="B92" s="5" t="s">
        <v>43</v>
      </c>
      <c r="C92" s="15" t="s">
        <v>488</v>
      </c>
    </row>
    <row r="93" spans="1:3" s="169" customFormat="1" ht="12" customHeight="1" thickBot="1">
      <c r="A93" s="4">
        <v>1</v>
      </c>
      <c r="B93" s="5">
        <v>2</v>
      </c>
      <c r="C93" s="15">
        <v>3</v>
      </c>
    </row>
    <row r="94" spans="1:3" s="197" customFormat="1" ht="12" customHeight="1" thickBot="1">
      <c r="A94" s="194" t="s">
        <v>13</v>
      </c>
      <c r="B94" s="195" t="s">
        <v>419</v>
      </c>
      <c r="C94" s="196">
        <f>SUM(C95:C99)</f>
        <v>14858998</v>
      </c>
    </row>
    <row r="95" spans="1:3" s="197" customFormat="1" ht="12" customHeight="1">
      <c r="A95" s="198" t="s">
        <v>85</v>
      </c>
      <c r="B95" s="199" t="s">
        <v>44</v>
      </c>
      <c r="C95" s="200">
        <v>4565724</v>
      </c>
    </row>
    <row r="96" spans="1:3" s="197" customFormat="1" ht="12" customHeight="1">
      <c r="A96" s="173" t="s">
        <v>86</v>
      </c>
      <c r="B96" s="201" t="s">
        <v>141</v>
      </c>
      <c r="C96" s="175">
        <v>919803</v>
      </c>
    </row>
    <row r="97" spans="1:3" s="197" customFormat="1" ht="12" customHeight="1">
      <c r="A97" s="173" t="s">
        <v>87</v>
      </c>
      <c r="B97" s="201" t="s">
        <v>111</v>
      </c>
      <c r="C97" s="179">
        <v>9373471</v>
      </c>
    </row>
    <row r="98" spans="1:3" s="197" customFormat="1" ht="12" customHeight="1">
      <c r="A98" s="173" t="s">
        <v>88</v>
      </c>
      <c r="B98" s="202" t="s">
        <v>142</v>
      </c>
      <c r="C98" s="179"/>
    </row>
    <row r="99" spans="1:3" s="197" customFormat="1" ht="12" customHeight="1">
      <c r="A99" s="173" t="s">
        <v>99</v>
      </c>
      <c r="B99" s="203" t="s">
        <v>143</v>
      </c>
      <c r="C99" s="179"/>
    </row>
    <row r="100" spans="1:3" s="197" customFormat="1" ht="12" customHeight="1">
      <c r="A100" s="173" t="s">
        <v>89</v>
      </c>
      <c r="B100" s="201" t="s">
        <v>327</v>
      </c>
      <c r="C100" s="179"/>
    </row>
    <row r="101" spans="1:3" s="197" customFormat="1" ht="12" customHeight="1">
      <c r="A101" s="173" t="s">
        <v>90</v>
      </c>
      <c r="B101" s="204" t="s">
        <v>328</v>
      </c>
      <c r="C101" s="179"/>
    </row>
    <row r="102" spans="1:3" s="197" customFormat="1" ht="12" customHeight="1">
      <c r="A102" s="173" t="s">
        <v>100</v>
      </c>
      <c r="B102" s="205" t="s">
        <v>329</v>
      </c>
      <c r="C102" s="179"/>
    </row>
    <row r="103" spans="1:3" s="197" customFormat="1" ht="12" customHeight="1">
      <c r="A103" s="173" t="s">
        <v>101</v>
      </c>
      <c r="B103" s="205" t="s">
        <v>330</v>
      </c>
      <c r="C103" s="179"/>
    </row>
    <row r="104" spans="1:3" s="197" customFormat="1" ht="12" customHeight="1">
      <c r="A104" s="173" t="s">
        <v>102</v>
      </c>
      <c r="B104" s="204" t="s">
        <v>331</v>
      </c>
      <c r="C104" s="179"/>
    </row>
    <row r="105" spans="1:3" s="197" customFormat="1" ht="12" customHeight="1">
      <c r="A105" s="173" t="s">
        <v>103</v>
      </c>
      <c r="B105" s="204" t="s">
        <v>332</v>
      </c>
      <c r="C105" s="179"/>
    </row>
    <row r="106" spans="1:3" s="197" customFormat="1" ht="12" customHeight="1">
      <c r="A106" s="173" t="s">
        <v>105</v>
      </c>
      <c r="B106" s="205" t="s">
        <v>333</v>
      </c>
      <c r="C106" s="179"/>
    </row>
    <row r="107" spans="1:3" s="197" customFormat="1" ht="12" customHeight="1">
      <c r="A107" s="206" t="s">
        <v>144</v>
      </c>
      <c r="B107" s="207" t="s">
        <v>334</v>
      </c>
      <c r="C107" s="179"/>
    </row>
    <row r="108" spans="1:3" s="197" customFormat="1" ht="12" customHeight="1">
      <c r="A108" s="173" t="s">
        <v>335</v>
      </c>
      <c r="B108" s="207" t="s">
        <v>336</v>
      </c>
      <c r="C108" s="179"/>
    </row>
    <row r="109" spans="1:3" s="197" customFormat="1" ht="12" customHeight="1" thickBot="1">
      <c r="A109" s="208" t="s">
        <v>337</v>
      </c>
      <c r="B109" s="209" t="s">
        <v>338</v>
      </c>
      <c r="C109" s="210"/>
    </row>
    <row r="110" spans="1:3" s="197" customFormat="1" ht="12" customHeight="1" thickBot="1">
      <c r="A110" s="166" t="s">
        <v>14</v>
      </c>
      <c r="B110" s="211" t="s">
        <v>420</v>
      </c>
      <c r="C110" s="168">
        <f>+C111+C113+C115</f>
        <v>0</v>
      </c>
    </row>
    <row r="111" spans="1:3" s="197" customFormat="1" ht="12" customHeight="1">
      <c r="A111" s="170" t="s">
        <v>91</v>
      </c>
      <c r="B111" s="201" t="s">
        <v>175</v>
      </c>
      <c r="C111" s="172"/>
    </row>
    <row r="112" spans="1:3" s="197" customFormat="1" ht="12" customHeight="1">
      <c r="A112" s="170" t="s">
        <v>92</v>
      </c>
      <c r="B112" s="212" t="s">
        <v>339</v>
      </c>
      <c r="C112" s="172"/>
    </row>
    <row r="113" spans="1:3" s="197" customFormat="1" ht="12" customHeight="1">
      <c r="A113" s="170" t="s">
        <v>93</v>
      </c>
      <c r="B113" s="212" t="s">
        <v>145</v>
      </c>
      <c r="C113" s="175"/>
    </row>
    <row r="114" spans="1:3" s="197" customFormat="1" ht="12" customHeight="1">
      <c r="A114" s="170" t="s">
        <v>94</v>
      </c>
      <c r="B114" s="212" t="s">
        <v>340</v>
      </c>
      <c r="C114" s="213"/>
    </row>
    <row r="115" spans="1:3" s="197" customFormat="1" ht="12" customHeight="1">
      <c r="A115" s="170" t="s">
        <v>95</v>
      </c>
      <c r="B115" s="214" t="s">
        <v>177</v>
      </c>
      <c r="C115" s="213"/>
    </row>
    <row r="116" spans="1:3" s="197" customFormat="1" ht="12" customHeight="1">
      <c r="A116" s="170" t="s">
        <v>104</v>
      </c>
      <c r="B116" s="215" t="s">
        <v>341</v>
      </c>
      <c r="C116" s="213"/>
    </row>
    <row r="117" spans="1:3" s="197" customFormat="1" ht="12" customHeight="1">
      <c r="A117" s="170" t="s">
        <v>106</v>
      </c>
      <c r="B117" s="216" t="s">
        <v>342</v>
      </c>
      <c r="C117" s="213"/>
    </row>
    <row r="118" spans="1:3" s="197" customFormat="1" ht="12">
      <c r="A118" s="170" t="s">
        <v>146</v>
      </c>
      <c r="B118" s="205" t="s">
        <v>330</v>
      </c>
      <c r="C118" s="213"/>
    </row>
    <row r="119" spans="1:3" s="197" customFormat="1" ht="12" customHeight="1">
      <c r="A119" s="170" t="s">
        <v>147</v>
      </c>
      <c r="B119" s="205" t="s">
        <v>343</v>
      </c>
      <c r="C119" s="213"/>
    </row>
    <row r="120" spans="1:3" s="197" customFormat="1" ht="12" customHeight="1">
      <c r="A120" s="170" t="s">
        <v>148</v>
      </c>
      <c r="B120" s="205" t="s">
        <v>344</v>
      </c>
      <c r="C120" s="213"/>
    </row>
    <row r="121" spans="1:3" s="197" customFormat="1" ht="12" customHeight="1">
      <c r="A121" s="170" t="s">
        <v>345</v>
      </c>
      <c r="B121" s="205" t="s">
        <v>333</v>
      </c>
      <c r="C121" s="213"/>
    </row>
    <row r="122" spans="1:3" s="197" customFormat="1" ht="12" customHeight="1">
      <c r="A122" s="170" t="s">
        <v>346</v>
      </c>
      <c r="B122" s="205" t="s">
        <v>347</v>
      </c>
      <c r="C122" s="213"/>
    </row>
    <row r="123" spans="1:3" s="197" customFormat="1" ht="12.75" thickBot="1">
      <c r="A123" s="206" t="s">
        <v>348</v>
      </c>
      <c r="B123" s="205" t="s">
        <v>349</v>
      </c>
      <c r="C123" s="217"/>
    </row>
    <row r="124" spans="1:3" s="197" customFormat="1" ht="12" customHeight="1" thickBot="1">
      <c r="A124" s="166" t="s">
        <v>15</v>
      </c>
      <c r="B124" s="218" t="s">
        <v>350</v>
      </c>
      <c r="C124" s="168">
        <f>+C125+C126</f>
        <v>0</v>
      </c>
    </row>
    <row r="125" spans="1:3" s="197" customFormat="1" ht="12" customHeight="1">
      <c r="A125" s="170" t="s">
        <v>74</v>
      </c>
      <c r="B125" s="219" t="s">
        <v>51</v>
      </c>
      <c r="C125" s="172"/>
    </row>
    <row r="126" spans="1:3" s="197" customFormat="1" ht="12" customHeight="1" thickBot="1">
      <c r="A126" s="176" t="s">
        <v>75</v>
      </c>
      <c r="B126" s="212" t="s">
        <v>52</v>
      </c>
      <c r="C126" s="179"/>
    </row>
    <row r="127" spans="1:3" s="197" customFormat="1" ht="12" customHeight="1" thickBot="1">
      <c r="A127" s="166" t="s">
        <v>16</v>
      </c>
      <c r="B127" s="218" t="s">
        <v>351</v>
      </c>
      <c r="C127" s="168">
        <f>+C94+C110+C124</f>
        <v>14858998</v>
      </c>
    </row>
    <row r="128" spans="1:3" s="197" customFormat="1" ht="12" customHeight="1" thickBot="1">
      <c r="A128" s="166" t="s">
        <v>17</v>
      </c>
      <c r="B128" s="218" t="s">
        <v>352</v>
      </c>
      <c r="C128" s="168">
        <f>+C129+C130+C131</f>
        <v>0</v>
      </c>
    </row>
    <row r="129" spans="1:3" s="197" customFormat="1" ht="12" customHeight="1">
      <c r="A129" s="170" t="s">
        <v>78</v>
      </c>
      <c r="B129" s="219" t="s">
        <v>353</v>
      </c>
      <c r="C129" s="213"/>
    </row>
    <row r="130" spans="1:3" s="197" customFormat="1" ht="12" customHeight="1">
      <c r="A130" s="170" t="s">
        <v>79</v>
      </c>
      <c r="B130" s="219" t="s">
        <v>354</v>
      </c>
      <c r="C130" s="213"/>
    </row>
    <row r="131" spans="1:3" s="197" customFormat="1" ht="12" customHeight="1" thickBot="1">
      <c r="A131" s="206" t="s">
        <v>80</v>
      </c>
      <c r="B131" s="220" t="s">
        <v>355</v>
      </c>
      <c r="C131" s="213"/>
    </row>
    <row r="132" spans="1:3" s="197" customFormat="1" ht="12" customHeight="1" thickBot="1">
      <c r="A132" s="166" t="s">
        <v>18</v>
      </c>
      <c r="B132" s="218" t="s">
        <v>356</v>
      </c>
      <c r="C132" s="168">
        <f>+C133+C134+C135+C136</f>
        <v>0</v>
      </c>
    </row>
    <row r="133" spans="1:3" s="197" customFormat="1" ht="12" customHeight="1">
      <c r="A133" s="170" t="s">
        <v>81</v>
      </c>
      <c r="B133" s="219" t="s">
        <v>357</v>
      </c>
      <c r="C133" s="213"/>
    </row>
    <row r="134" spans="1:3" s="197" customFormat="1" ht="12" customHeight="1">
      <c r="A134" s="170" t="s">
        <v>82</v>
      </c>
      <c r="B134" s="219" t="s">
        <v>358</v>
      </c>
      <c r="C134" s="213"/>
    </row>
    <row r="135" spans="1:3" s="197" customFormat="1" ht="12" customHeight="1">
      <c r="A135" s="170" t="s">
        <v>261</v>
      </c>
      <c r="B135" s="219" t="s">
        <v>359</v>
      </c>
      <c r="C135" s="213"/>
    </row>
    <row r="136" spans="1:3" s="197" customFormat="1" ht="12" customHeight="1" thickBot="1">
      <c r="A136" s="206" t="s">
        <v>263</v>
      </c>
      <c r="B136" s="220" t="s">
        <v>360</v>
      </c>
      <c r="C136" s="213"/>
    </row>
    <row r="137" spans="1:3" s="197" customFormat="1" ht="12" customHeight="1" thickBot="1">
      <c r="A137" s="166" t="s">
        <v>19</v>
      </c>
      <c r="B137" s="218" t="s">
        <v>361</v>
      </c>
      <c r="C137" s="180">
        <f>+C138+C139+C140+C141</f>
        <v>0</v>
      </c>
    </row>
    <row r="138" spans="1:3" s="197" customFormat="1" ht="12" customHeight="1">
      <c r="A138" s="170" t="s">
        <v>83</v>
      </c>
      <c r="B138" s="219" t="s">
        <v>362</v>
      </c>
      <c r="C138" s="213"/>
    </row>
    <row r="139" spans="1:3" s="197" customFormat="1" ht="12" customHeight="1">
      <c r="A139" s="170" t="s">
        <v>84</v>
      </c>
      <c r="B139" s="219" t="s">
        <v>363</v>
      </c>
      <c r="C139" s="213"/>
    </row>
    <row r="140" spans="1:3" s="197" customFormat="1" ht="12" customHeight="1">
      <c r="A140" s="170" t="s">
        <v>270</v>
      </c>
      <c r="B140" s="219" t="s">
        <v>364</v>
      </c>
      <c r="C140" s="213"/>
    </row>
    <row r="141" spans="1:3" s="197" customFormat="1" ht="12" customHeight="1" thickBot="1">
      <c r="A141" s="206" t="s">
        <v>272</v>
      </c>
      <c r="B141" s="220" t="s">
        <v>365</v>
      </c>
      <c r="C141" s="213"/>
    </row>
    <row r="142" spans="1:3" s="197" customFormat="1" ht="12" customHeight="1" thickBot="1">
      <c r="A142" s="166" t="s">
        <v>20</v>
      </c>
      <c r="B142" s="218" t="s">
        <v>366</v>
      </c>
      <c r="C142" s="221">
        <f>+C143+C144+C145+C146</f>
        <v>0</v>
      </c>
    </row>
    <row r="143" spans="1:3" s="197" customFormat="1" ht="12" customHeight="1">
      <c r="A143" s="170" t="s">
        <v>139</v>
      </c>
      <c r="B143" s="219" t="s">
        <v>367</v>
      </c>
      <c r="C143" s="213"/>
    </row>
    <row r="144" spans="1:3" s="197" customFormat="1" ht="12" customHeight="1">
      <c r="A144" s="170" t="s">
        <v>140</v>
      </c>
      <c r="B144" s="219" t="s">
        <v>368</v>
      </c>
      <c r="C144" s="213"/>
    </row>
    <row r="145" spans="1:3" s="197" customFormat="1" ht="12" customHeight="1">
      <c r="A145" s="170" t="s">
        <v>176</v>
      </c>
      <c r="B145" s="219" t="s">
        <v>369</v>
      </c>
      <c r="C145" s="213"/>
    </row>
    <row r="146" spans="1:3" s="197" customFormat="1" ht="12" customHeight="1" thickBot="1">
      <c r="A146" s="170" t="s">
        <v>278</v>
      </c>
      <c r="B146" s="219" t="s">
        <v>370</v>
      </c>
      <c r="C146" s="213"/>
    </row>
    <row r="147" spans="1:9" s="197" customFormat="1" ht="15" customHeight="1" thickBot="1">
      <c r="A147" s="166" t="s">
        <v>21</v>
      </c>
      <c r="B147" s="218" t="s">
        <v>371</v>
      </c>
      <c r="C147" s="146">
        <f>+C128+C132+C137+C142</f>
        <v>0</v>
      </c>
      <c r="F147" s="222"/>
      <c r="G147" s="223"/>
      <c r="H147" s="223"/>
      <c r="I147" s="223"/>
    </row>
    <row r="148" spans="1:3" s="169" customFormat="1" ht="12.75" customHeight="1" thickBot="1">
      <c r="A148" s="224" t="s">
        <v>22</v>
      </c>
      <c r="B148" s="129" t="s">
        <v>372</v>
      </c>
      <c r="C148" s="146">
        <f>+C127+C147</f>
        <v>14858998</v>
      </c>
    </row>
    <row r="149" ht="7.5" customHeight="1"/>
    <row r="150" spans="1:3" ht="15.75">
      <c r="A150" s="437" t="s">
        <v>373</v>
      </c>
      <c r="B150" s="437"/>
      <c r="C150" s="437"/>
    </row>
    <row r="151" spans="1:3" ht="15" customHeight="1" thickBot="1">
      <c r="A151" s="431" t="s">
        <v>120</v>
      </c>
      <c r="B151" s="431"/>
      <c r="C151" s="114" t="s">
        <v>9</v>
      </c>
    </row>
    <row r="152" spans="1:4" ht="13.5" customHeight="1" thickBot="1">
      <c r="A152" s="3">
        <v>1</v>
      </c>
      <c r="B152" s="7" t="s">
        <v>374</v>
      </c>
      <c r="C152" s="112">
        <f>+C63-C127</f>
        <v>-10632573</v>
      </c>
      <c r="D152" s="147"/>
    </row>
    <row r="153" spans="1:3" ht="27.75" customHeight="1" thickBot="1">
      <c r="A153" s="3" t="s">
        <v>14</v>
      </c>
      <c r="B153" s="7" t="s">
        <v>375</v>
      </c>
      <c r="C153" s="112">
        <f>+C87-C147</f>
        <v>10632573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30" customWidth="1"/>
    <col min="2" max="2" width="91.50390625" style="130" customWidth="1"/>
    <col min="3" max="3" width="30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554</v>
      </c>
      <c r="B1" s="433"/>
      <c r="C1" s="433"/>
      <c r="D1" s="138"/>
      <c r="E1" s="138"/>
      <c r="F1" s="138"/>
    </row>
    <row r="2" spans="1:6" ht="15.75">
      <c r="A2" s="436" t="s">
        <v>510</v>
      </c>
      <c r="B2" s="440"/>
      <c r="C2" s="440"/>
      <c r="D2" s="440"/>
      <c r="E2" s="440"/>
      <c r="F2" s="440"/>
    </row>
    <row r="3" spans="1:6" ht="18.75">
      <c r="A3" s="442" t="s">
        <v>444</v>
      </c>
      <c r="B3" s="442"/>
      <c r="C3" s="442"/>
      <c r="D3" s="326"/>
      <c r="E3" s="326"/>
      <c r="F3" s="326"/>
    </row>
    <row r="4" spans="1:3" ht="15.75" customHeight="1">
      <c r="A4" s="434" t="s">
        <v>10</v>
      </c>
      <c r="B4" s="434"/>
      <c r="C4" s="434"/>
    </row>
    <row r="5" spans="1:3" ht="15.75" customHeight="1" thickBot="1">
      <c r="A5" s="431" t="s">
        <v>118</v>
      </c>
      <c r="B5" s="431"/>
      <c r="C5" s="114" t="s">
        <v>9</v>
      </c>
    </row>
    <row r="6" spans="1:3" ht="37.5" customHeight="1" thickBot="1">
      <c r="A6" s="4" t="s">
        <v>60</v>
      </c>
      <c r="B6" s="5" t="s">
        <v>12</v>
      </c>
      <c r="C6" s="15" t="s">
        <v>488</v>
      </c>
    </row>
    <row r="7" spans="1:3" s="169" customFormat="1" ht="12" customHeight="1" thickBot="1">
      <c r="A7" s="227">
        <v>1</v>
      </c>
      <c r="B7" s="228">
        <v>2</v>
      </c>
      <c r="C7" s="132">
        <v>3</v>
      </c>
    </row>
    <row r="8" spans="1:3" s="169" customFormat="1" ht="12" customHeight="1" thickBot="1">
      <c r="A8" s="166" t="s">
        <v>13</v>
      </c>
      <c r="B8" s="167" t="s">
        <v>211</v>
      </c>
      <c r="C8" s="168">
        <f>+C9+C10+C11+C12+C13+C14</f>
        <v>0</v>
      </c>
    </row>
    <row r="9" spans="1:3" s="169" customFormat="1" ht="12" customHeight="1">
      <c r="A9" s="170" t="s">
        <v>85</v>
      </c>
      <c r="B9" s="171" t="s">
        <v>212</v>
      </c>
      <c r="C9" s="172"/>
    </row>
    <row r="10" spans="1:3" s="169" customFormat="1" ht="12" customHeight="1">
      <c r="A10" s="173" t="s">
        <v>86</v>
      </c>
      <c r="B10" s="174" t="s">
        <v>213</v>
      </c>
      <c r="C10" s="175"/>
    </row>
    <row r="11" spans="1:3" s="169" customFormat="1" ht="12" customHeight="1">
      <c r="A11" s="173" t="s">
        <v>87</v>
      </c>
      <c r="B11" s="174" t="s">
        <v>214</v>
      </c>
      <c r="C11" s="175"/>
    </row>
    <row r="12" spans="1:3" s="169" customFormat="1" ht="12" customHeight="1">
      <c r="A12" s="173" t="s">
        <v>88</v>
      </c>
      <c r="B12" s="174" t="s">
        <v>215</v>
      </c>
      <c r="C12" s="175"/>
    </row>
    <row r="13" spans="1:3" s="169" customFormat="1" ht="12" customHeight="1">
      <c r="A13" s="173" t="s">
        <v>112</v>
      </c>
      <c r="B13" s="174" t="s">
        <v>216</v>
      </c>
      <c r="C13" s="175"/>
    </row>
    <row r="14" spans="1:3" s="169" customFormat="1" ht="12" customHeight="1" thickBot="1">
      <c r="A14" s="176" t="s">
        <v>89</v>
      </c>
      <c r="B14" s="177" t="s">
        <v>217</v>
      </c>
      <c r="C14" s="175"/>
    </row>
    <row r="15" spans="1:3" s="169" customFormat="1" ht="12" customHeight="1" thickBot="1">
      <c r="A15" s="166" t="s">
        <v>14</v>
      </c>
      <c r="B15" s="178" t="s">
        <v>218</v>
      </c>
      <c r="C15" s="168">
        <f>+C16+C17+C18+C19+C20</f>
        <v>0</v>
      </c>
    </row>
    <row r="16" spans="1:3" s="169" customFormat="1" ht="12" customHeight="1">
      <c r="A16" s="170" t="s">
        <v>91</v>
      </c>
      <c r="B16" s="171" t="s">
        <v>219</v>
      </c>
      <c r="C16" s="172"/>
    </row>
    <row r="17" spans="1:3" s="169" customFormat="1" ht="12" customHeight="1">
      <c r="A17" s="173" t="s">
        <v>92</v>
      </c>
      <c r="B17" s="174" t="s">
        <v>220</v>
      </c>
      <c r="C17" s="175"/>
    </row>
    <row r="18" spans="1:3" s="169" customFormat="1" ht="12" customHeight="1">
      <c r="A18" s="173" t="s">
        <v>93</v>
      </c>
      <c r="B18" s="174" t="s">
        <v>221</v>
      </c>
      <c r="C18" s="175"/>
    </row>
    <row r="19" spans="1:3" s="169" customFormat="1" ht="12" customHeight="1">
      <c r="A19" s="173" t="s">
        <v>94</v>
      </c>
      <c r="B19" s="174" t="s">
        <v>222</v>
      </c>
      <c r="C19" s="175"/>
    </row>
    <row r="20" spans="1:3" s="169" customFormat="1" ht="12" customHeight="1">
      <c r="A20" s="173" t="s">
        <v>95</v>
      </c>
      <c r="B20" s="174" t="s">
        <v>223</v>
      </c>
      <c r="C20" s="175"/>
    </row>
    <row r="21" spans="1:3" s="169" customFormat="1" ht="12" customHeight="1" thickBot="1">
      <c r="A21" s="176" t="s">
        <v>104</v>
      </c>
      <c r="B21" s="177" t="s">
        <v>224</v>
      </c>
      <c r="C21" s="179"/>
    </row>
    <row r="22" spans="1:3" s="169" customFormat="1" ht="12" customHeight="1" thickBot="1">
      <c r="A22" s="166" t="s">
        <v>15</v>
      </c>
      <c r="B22" s="167" t="s">
        <v>225</v>
      </c>
      <c r="C22" s="168">
        <f>+C23+C24+C25+C26+C27</f>
        <v>0</v>
      </c>
    </row>
    <row r="23" spans="1:3" s="169" customFormat="1" ht="12" customHeight="1">
      <c r="A23" s="170" t="s">
        <v>74</v>
      </c>
      <c r="B23" s="171" t="s">
        <v>226</v>
      </c>
      <c r="C23" s="172"/>
    </row>
    <row r="24" spans="1:3" s="169" customFormat="1" ht="12" customHeight="1">
      <c r="A24" s="173" t="s">
        <v>75</v>
      </c>
      <c r="B24" s="174" t="s">
        <v>227</v>
      </c>
      <c r="C24" s="175"/>
    </row>
    <row r="25" spans="1:3" s="169" customFormat="1" ht="12" customHeight="1">
      <c r="A25" s="173" t="s">
        <v>76</v>
      </c>
      <c r="B25" s="174" t="s">
        <v>228</v>
      </c>
      <c r="C25" s="175"/>
    </row>
    <row r="26" spans="1:3" s="169" customFormat="1" ht="12" customHeight="1">
      <c r="A26" s="173" t="s">
        <v>77</v>
      </c>
      <c r="B26" s="174" t="s">
        <v>229</v>
      </c>
      <c r="C26" s="175"/>
    </row>
    <row r="27" spans="1:3" s="169" customFormat="1" ht="12" customHeight="1">
      <c r="A27" s="173" t="s">
        <v>129</v>
      </c>
      <c r="B27" s="174" t="s">
        <v>230</v>
      </c>
      <c r="C27" s="175"/>
    </row>
    <row r="28" spans="1:3" s="169" customFormat="1" ht="12" customHeight="1" thickBot="1">
      <c r="A28" s="176" t="s">
        <v>130</v>
      </c>
      <c r="B28" s="177" t="s">
        <v>231</v>
      </c>
      <c r="C28" s="179"/>
    </row>
    <row r="29" spans="1:3" s="169" customFormat="1" ht="12" customHeight="1" thickBot="1">
      <c r="A29" s="166" t="s">
        <v>131</v>
      </c>
      <c r="B29" s="167" t="s">
        <v>232</v>
      </c>
      <c r="C29" s="180">
        <f>+C30+C33+C34+C35</f>
        <v>0</v>
      </c>
    </row>
    <row r="30" spans="1:3" s="169" customFormat="1" ht="12" customHeight="1">
      <c r="A30" s="170" t="s">
        <v>233</v>
      </c>
      <c r="B30" s="171" t="s">
        <v>234</v>
      </c>
      <c r="C30" s="181">
        <f>+C31+C32</f>
        <v>0</v>
      </c>
    </row>
    <row r="31" spans="1:3" s="169" customFormat="1" ht="12" customHeight="1">
      <c r="A31" s="173" t="s">
        <v>235</v>
      </c>
      <c r="B31" s="174" t="s">
        <v>236</v>
      </c>
      <c r="C31" s="175"/>
    </row>
    <row r="32" spans="1:3" s="169" customFormat="1" ht="12" customHeight="1">
      <c r="A32" s="173" t="s">
        <v>237</v>
      </c>
      <c r="B32" s="174" t="s">
        <v>238</v>
      </c>
      <c r="C32" s="175"/>
    </row>
    <row r="33" spans="1:3" s="169" customFormat="1" ht="12" customHeight="1">
      <c r="A33" s="173" t="s">
        <v>239</v>
      </c>
      <c r="B33" s="174" t="s">
        <v>240</v>
      </c>
      <c r="C33" s="175"/>
    </row>
    <row r="34" spans="1:3" s="169" customFormat="1" ht="12" customHeight="1">
      <c r="A34" s="173" t="s">
        <v>241</v>
      </c>
      <c r="B34" s="174" t="s">
        <v>242</v>
      </c>
      <c r="C34" s="175"/>
    </row>
    <row r="35" spans="1:3" s="169" customFormat="1" ht="12" customHeight="1" thickBot="1">
      <c r="A35" s="176" t="s">
        <v>243</v>
      </c>
      <c r="B35" s="177" t="s">
        <v>244</v>
      </c>
      <c r="C35" s="179"/>
    </row>
    <row r="36" spans="1:3" s="169" customFormat="1" ht="12" customHeight="1" thickBot="1">
      <c r="A36" s="166" t="s">
        <v>17</v>
      </c>
      <c r="B36" s="167" t="s">
        <v>245</v>
      </c>
      <c r="C36" s="168">
        <f>SUM(C37:C46)</f>
        <v>6286800</v>
      </c>
    </row>
    <row r="37" spans="1:3" s="169" customFormat="1" ht="12" customHeight="1">
      <c r="A37" s="170" t="s">
        <v>78</v>
      </c>
      <c r="B37" s="171" t="s">
        <v>246</v>
      </c>
      <c r="C37" s="172"/>
    </row>
    <row r="38" spans="1:3" s="169" customFormat="1" ht="12" customHeight="1">
      <c r="A38" s="173" t="s">
        <v>79</v>
      </c>
      <c r="B38" s="174" t="s">
        <v>247</v>
      </c>
      <c r="C38" s="175">
        <v>4950236</v>
      </c>
    </row>
    <row r="39" spans="1:3" s="169" customFormat="1" ht="12" customHeight="1">
      <c r="A39" s="173" t="s">
        <v>80</v>
      </c>
      <c r="B39" s="174" t="s">
        <v>248</v>
      </c>
      <c r="C39" s="175"/>
    </row>
    <row r="40" spans="1:3" s="169" customFormat="1" ht="12" customHeight="1">
      <c r="A40" s="173" t="s">
        <v>133</v>
      </c>
      <c r="B40" s="174" t="s">
        <v>249</v>
      </c>
      <c r="C40" s="175"/>
    </row>
    <row r="41" spans="1:3" s="169" customFormat="1" ht="12" customHeight="1">
      <c r="A41" s="173" t="s">
        <v>134</v>
      </c>
      <c r="B41" s="174" t="s">
        <v>250</v>
      </c>
      <c r="C41" s="175"/>
    </row>
    <row r="42" spans="1:3" s="169" customFormat="1" ht="12" customHeight="1">
      <c r="A42" s="173" t="s">
        <v>135</v>
      </c>
      <c r="B42" s="174" t="s">
        <v>251</v>
      </c>
      <c r="C42" s="175">
        <v>1336564</v>
      </c>
    </row>
    <row r="43" spans="1:3" s="169" customFormat="1" ht="12" customHeight="1">
      <c r="A43" s="173" t="s">
        <v>136</v>
      </c>
      <c r="B43" s="174" t="s">
        <v>252</v>
      </c>
      <c r="C43" s="175"/>
    </row>
    <row r="44" spans="1:3" s="169" customFormat="1" ht="12" customHeight="1">
      <c r="A44" s="173" t="s">
        <v>137</v>
      </c>
      <c r="B44" s="174" t="s">
        <v>253</v>
      </c>
      <c r="C44" s="175"/>
    </row>
    <row r="45" spans="1:3" s="169" customFormat="1" ht="12" customHeight="1">
      <c r="A45" s="173" t="s">
        <v>254</v>
      </c>
      <c r="B45" s="174" t="s">
        <v>255</v>
      </c>
      <c r="C45" s="182"/>
    </row>
    <row r="46" spans="1:3" s="169" customFormat="1" ht="12" customHeight="1" thickBot="1">
      <c r="A46" s="176" t="s">
        <v>256</v>
      </c>
      <c r="B46" s="177" t="s">
        <v>257</v>
      </c>
      <c r="C46" s="183"/>
    </row>
    <row r="47" spans="1:3" s="169" customFormat="1" ht="12" customHeight="1" thickBot="1">
      <c r="A47" s="166" t="s">
        <v>18</v>
      </c>
      <c r="B47" s="167" t="s">
        <v>258</v>
      </c>
      <c r="C47" s="168">
        <f>SUM(C48:C52)</f>
        <v>0</v>
      </c>
    </row>
    <row r="48" spans="1:3" s="169" customFormat="1" ht="12" customHeight="1">
      <c r="A48" s="170" t="s">
        <v>81</v>
      </c>
      <c r="B48" s="171" t="s">
        <v>259</v>
      </c>
      <c r="C48" s="184"/>
    </row>
    <row r="49" spans="1:3" s="169" customFormat="1" ht="12" customHeight="1">
      <c r="A49" s="173" t="s">
        <v>82</v>
      </c>
      <c r="B49" s="174" t="s">
        <v>260</v>
      </c>
      <c r="C49" s="182"/>
    </row>
    <row r="50" spans="1:3" s="169" customFormat="1" ht="12" customHeight="1">
      <c r="A50" s="173" t="s">
        <v>261</v>
      </c>
      <c r="B50" s="174" t="s">
        <v>262</v>
      </c>
      <c r="C50" s="182"/>
    </row>
    <row r="51" spans="1:3" s="169" customFormat="1" ht="12" customHeight="1">
      <c r="A51" s="173" t="s">
        <v>263</v>
      </c>
      <c r="B51" s="174" t="s">
        <v>264</v>
      </c>
      <c r="C51" s="182"/>
    </row>
    <row r="52" spans="1:3" s="169" customFormat="1" ht="12" customHeight="1" thickBot="1">
      <c r="A52" s="176" t="s">
        <v>265</v>
      </c>
      <c r="B52" s="177" t="s">
        <v>266</v>
      </c>
      <c r="C52" s="183"/>
    </row>
    <row r="53" spans="1:3" s="169" customFormat="1" ht="12" customHeight="1" thickBot="1">
      <c r="A53" s="166" t="s">
        <v>138</v>
      </c>
      <c r="B53" s="167" t="s">
        <v>267</v>
      </c>
      <c r="C53" s="168">
        <f>SUM(C54:C56)</f>
        <v>0</v>
      </c>
    </row>
    <row r="54" spans="1:3" s="169" customFormat="1" ht="12" customHeight="1">
      <c r="A54" s="170" t="s">
        <v>83</v>
      </c>
      <c r="B54" s="171" t="s">
        <v>268</v>
      </c>
      <c r="C54" s="172"/>
    </row>
    <row r="55" spans="1:3" s="169" customFormat="1" ht="12" customHeight="1">
      <c r="A55" s="173" t="s">
        <v>84</v>
      </c>
      <c r="B55" s="174" t="s">
        <v>269</v>
      </c>
      <c r="C55" s="175"/>
    </row>
    <row r="56" spans="1:3" s="169" customFormat="1" ht="12" customHeight="1">
      <c r="A56" s="173" t="s">
        <v>270</v>
      </c>
      <c r="B56" s="174" t="s">
        <v>271</v>
      </c>
      <c r="C56" s="175"/>
    </row>
    <row r="57" spans="1:3" s="169" customFormat="1" ht="12" customHeight="1" thickBot="1">
      <c r="A57" s="176" t="s">
        <v>272</v>
      </c>
      <c r="B57" s="177" t="s">
        <v>273</v>
      </c>
      <c r="C57" s="179"/>
    </row>
    <row r="58" spans="1:3" s="169" customFormat="1" ht="12" customHeight="1" thickBot="1">
      <c r="A58" s="166" t="s">
        <v>20</v>
      </c>
      <c r="B58" s="178" t="s">
        <v>274</v>
      </c>
      <c r="C58" s="168">
        <f>SUM(C59:C61)</f>
        <v>0</v>
      </c>
    </row>
    <row r="59" spans="1:3" s="169" customFormat="1" ht="12" customHeight="1">
      <c r="A59" s="170" t="s">
        <v>139</v>
      </c>
      <c r="B59" s="171" t="s">
        <v>275</v>
      </c>
      <c r="C59" s="182"/>
    </row>
    <row r="60" spans="1:3" s="169" customFormat="1" ht="12" customHeight="1">
      <c r="A60" s="173" t="s">
        <v>140</v>
      </c>
      <c r="B60" s="174" t="s">
        <v>276</v>
      </c>
      <c r="C60" s="182"/>
    </row>
    <row r="61" spans="1:3" s="169" customFormat="1" ht="12" customHeight="1">
      <c r="A61" s="173" t="s">
        <v>176</v>
      </c>
      <c r="B61" s="174" t="s">
        <v>277</v>
      </c>
      <c r="C61" s="182"/>
    </row>
    <row r="62" spans="1:3" s="169" customFormat="1" ht="12" customHeight="1" thickBot="1">
      <c r="A62" s="176" t="s">
        <v>278</v>
      </c>
      <c r="B62" s="177" t="s">
        <v>279</v>
      </c>
      <c r="C62" s="182"/>
    </row>
    <row r="63" spans="1:3" s="169" customFormat="1" ht="12" customHeight="1" thickBot="1">
      <c r="A63" s="166" t="s">
        <v>21</v>
      </c>
      <c r="B63" s="167" t="s">
        <v>280</v>
      </c>
      <c r="C63" s="180">
        <f>+C8+C15+C22+C29+C36+C47+C53+C58</f>
        <v>6286800</v>
      </c>
    </row>
    <row r="64" spans="1:3" s="169" customFormat="1" ht="12" customHeight="1" thickBot="1">
      <c r="A64" s="185" t="s">
        <v>281</v>
      </c>
      <c r="B64" s="178" t="s">
        <v>282</v>
      </c>
      <c r="C64" s="168">
        <f>SUM(C65:C67)</f>
        <v>0</v>
      </c>
    </row>
    <row r="65" spans="1:3" s="169" customFormat="1" ht="12" customHeight="1">
      <c r="A65" s="170" t="s">
        <v>283</v>
      </c>
      <c r="B65" s="171" t="s">
        <v>284</v>
      </c>
      <c r="C65" s="182"/>
    </row>
    <row r="66" spans="1:3" s="169" customFormat="1" ht="12" customHeight="1">
      <c r="A66" s="173" t="s">
        <v>285</v>
      </c>
      <c r="B66" s="174" t="s">
        <v>286</v>
      </c>
      <c r="C66" s="182"/>
    </row>
    <row r="67" spans="1:3" s="169" customFormat="1" ht="12" customHeight="1" thickBot="1">
      <c r="A67" s="176" t="s">
        <v>287</v>
      </c>
      <c r="B67" s="186" t="s">
        <v>288</v>
      </c>
      <c r="C67" s="182"/>
    </row>
    <row r="68" spans="1:3" s="169" customFormat="1" ht="12" customHeight="1" thickBot="1">
      <c r="A68" s="185" t="s">
        <v>289</v>
      </c>
      <c r="B68" s="178" t="s">
        <v>290</v>
      </c>
      <c r="C68" s="168">
        <f>SUM(C69:C72)</f>
        <v>0</v>
      </c>
    </row>
    <row r="69" spans="1:3" s="169" customFormat="1" ht="12" customHeight="1">
      <c r="A69" s="170" t="s">
        <v>113</v>
      </c>
      <c r="B69" s="171" t="s">
        <v>291</v>
      </c>
      <c r="C69" s="182"/>
    </row>
    <row r="70" spans="1:3" s="169" customFormat="1" ht="12" customHeight="1">
      <c r="A70" s="173" t="s">
        <v>114</v>
      </c>
      <c r="B70" s="174" t="s">
        <v>292</v>
      </c>
      <c r="C70" s="182"/>
    </row>
    <row r="71" spans="1:3" s="169" customFormat="1" ht="12" customHeight="1">
      <c r="A71" s="173" t="s">
        <v>293</v>
      </c>
      <c r="B71" s="174" t="s">
        <v>294</v>
      </c>
      <c r="C71" s="182"/>
    </row>
    <row r="72" spans="1:3" s="169" customFormat="1" ht="12" customHeight="1" thickBot="1">
      <c r="A72" s="176" t="s">
        <v>295</v>
      </c>
      <c r="B72" s="177" t="s">
        <v>296</v>
      </c>
      <c r="C72" s="182"/>
    </row>
    <row r="73" spans="1:3" s="169" customFormat="1" ht="12" customHeight="1" thickBot="1">
      <c r="A73" s="185" t="s">
        <v>297</v>
      </c>
      <c r="B73" s="178" t="s">
        <v>298</v>
      </c>
      <c r="C73" s="168">
        <f>SUM(C74:C75)</f>
        <v>0</v>
      </c>
    </row>
    <row r="74" spans="1:3" s="169" customFormat="1" ht="12" customHeight="1">
      <c r="A74" s="170" t="s">
        <v>299</v>
      </c>
      <c r="B74" s="171" t="s">
        <v>300</v>
      </c>
      <c r="C74" s="182"/>
    </row>
    <row r="75" spans="1:3" s="169" customFormat="1" ht="12" customHeight="1" thickBot="1">
      <c r="A75" s="176" t="s">
        <v>301</v>
      </c>
      <c r="B75" s="177" t="s">
        <v>302</v>
      </c>
      <c r="C75" s="182"/>
    </row>
    <row r="76" spans="1:3" s="169" customFormat="1" ht="12" customHeight="1" thickBot="1">
      <c r="A76" s="185" t="s">
        <v>303</v>
      </c>
      <c r="B76" s="178" t="s">
        <v>304</v>
      </c>
      <c r="C76" s="168">
        <f>SUM(C77:C80)</f>
        <v>1323723</v>
      </c>
    </row>
    <row r="77" spans="1:3" s="169" customFormat="1" ht="12" customHeight="1">
      <c r="A77" s="170" t="s">
        <v>305</v>
      </c>
      <c r="B77" s="171" t="s">
        <v>306</v>
      </c>
      <c r="C77" s="182"/>
    </row>
    <row r="78" spans="1:3" s="169" customFormat="1" ht="12" customHeight="1">
      <c r="A78" s="173" t="s">
        <v>307</v>
      </c>
      <c r="B78" s="174" t="s">
        <v>308</v>
      </c>
      <c r="C78" s="182"/>
    </row>
    <row r="79" spans="1:3" s="169" customFormat="1" ht="12" customHeight="1">
      <c r="A79" s="170" t="s">
        <v>309</v>
      </c>
      <c r="B79" s="177" t="s">
        <v>440</v>
      </c>
      <c r="C79" s="182">
        <v>1323723</v>
      </c>
    </row>
    <row r="80" spans="1:3" s="169" customFormat="1" ht="12" customHeight="1" thickBot="1">
      <c r="A80" s="176" t="s">
        <v>441</v>
      </c>
      <c r="B80" s="177" t="s">
        <v>310</v>
      </c>
      <c r="C80" s="182"/>
    </row>
    <row r="81" spans="1:3" s="169" customFormat="1" ht="12" customHeight="1" thickBot="1">
      <c r="A81" s="185" t="s">
        <v>311</v>
      </c>
      <c r="B81" s="178" t="s">
        <v>312</v>
      </c>
      <c r="C81" s="168">
        <f>SUM(C82:C85)</f>
        <v>0</v>
      </c>
    </row>
    <row r="82" spans="1:3" s="169" customFormat="1" ht="12" customHeight="1">
      <c r="A82" s="187" t="s">
        <v>313</v>
      </c>
      <c r="B82" s="171" t="s">
        <v>314</v>
      </c>
      <c r="C82" s="182"/>
    </row>
    <row r="83" spans="1:3" s="169" customFormat="1" ht="12" customHeight="1">
      <c r="A83" s="188" t="s">
        <v>315</v>
      </c>
      <c r="B83" s="174" t="s">
        <v>316</v>
      </c>
      <c r="C83" s="182"/>
    </row>
    <row r="84" spans="1:3" s="169" customFormat="1" ht="12" customHeight="1">
      <c r="A84" s="188" t="s">
        <v>317</v>
      </c>
      <c r="B84" s="174" t="s">
        <v>318</v>
      </c>
      <c r="C84" s="182"/>
    </row>
    <row r="85" spans="1:3" s="169" customFormat="1" ht="12" customHeight="1" thickBot="1">
      <c r="A85" s="189" t="s">
        <v>319</v>
      </c>
      <c r="B85" s="177" t="s">
        <v>320</v>
      </c>
      <c r="C85" s="182"/>
    </row>
    <row r="86" spans="1:3" s="169" customFormat="1" ht="13.5" customHeight="1" thickBot="1">
      <c r="A86" s="185" t="s">
        <v>321</v>
      </c>
      <c r="B86" s="178" t="s">
        <v>322</v>
      </c>
      <c r="C86" s="190"/>
    </row>
    <row r="87" spans="1:3" s="169" customFormat="1" ht="15.75" customHeight="1" thickBot="1">
      <c r="A87" s="185" t="s">
        <v>323</v>
      </c>
      <c r="B87" s="191" t="s">
        <v>324</v>
      </c>
      <c r="C87" s="180">
        <f>+C64+C68+C73+C76+C81+C86</f>
        <v>1323723</v>
      </c>
    </row>
    <row r="88" spans="1:3" s="169" customFormat="1" ht="16.5" customHeight="1" thickBot="1">
      <c r="A88" s="192" t="s">
        <v>325</v>
      </c>
      <c r="B88" s="193" t="s">
        <v>326</v>
      </c>
      <c r="C88" s="180">
        <f>+C63+C87</f>
        <v>7610523</v>
      </c>
    </row>
    <row r="89" spans="1:3" s="144" customFormat="1" ht="78.75" customHeight="1">
      <c r="A89" s="1"/>
      <c r="B89" s="2"/>
      <c r="C89" s="113"/>
    </row>
    <row r="90" spans="1:3" ht="16.5" customHeight="1">
      <c r="A90" s="434" t="s">
        <v>42</v>
      </c>
      <c r="B90" s="434"/>
      <c r="C90" s="434"/>
    </row>
    <row r="91" spans="1:3" s="145" customFormat="1" ht="16.5" customHeight="1" thickBot="1">
      <c r="A91" s="435" t="s">
        <v>119</v>
      </c>
      <c r="B91" s="435"/>
      <c r="C91" s="114" t="s">
        <v>9</v>
      </c>
    </row>
    <row r="92" spans="1:3" ht="37.5" customHeight="1" thickBot="1">
      <c r="A92" s="4" t="s">
        <v>60</v>
      </c>
      <c r="B92" s="5" t="s">
        <v>43</v>
      </c>
      <c r="C92" s="15" t="s">
        <v>488</v>
      </c>
    </row>
    <row r="93" spans="1:3" s="169" customFormat="1" ht="12" customHeight="1" thickBot="1">
      <c r="A93" s="4">
        <v>1</v>
      </c>
      <c r="B93" s="5">
        <v>2</v>
      </c>
      <c r="C93" s="15">
        <v>3</v>
      </c>
    </row>
    <row r="94" spans="1:3" s="197" customFormat="1" ht="12" customHeight="1" thickBot="1">
      <c r="A94" s="194" t="s">
        <v>13</v>
      </c>
      <c r="B94" s="195" t="s">
        <v>419</v>
      </c>
      <c r="C94" s="196">
        <f>SUM(C95:C99)</f>
        <v>7610523</v>
      </c>
    </row>
    <row r="95" spans="1:3" s="197" customFormat="1" ht="12" customHeight="1">
      <c r="A95" s="198" t="s">
        <v>85</v>
      </c>
      <c r="B95" s="199" t="s">
        <v>44</v>
      </c>
      <c r="C95" s="200">
        <v>2148576</v>
      </c>
    </row>
    <row r="96" spans="1:3" s="197" customFormat="1" ht="12" customHeight="1">
      <c r="A96" s="173" t="s">
        <v>86</v>
      </c>
      <c r="B96" s="201" t="s">
        <v>141</v>
      </c>
      <c r="C96" s="175">
        <v>432848</v>
      </c>
    </row>
    <row r="97" spans="1:3" s="197" customFormat="1" ht="12" customHeight="1">
      <c r="A97" s="173" t="s">
        <v>87</v>
      </c>
      <c r="B97" s="201" t="s">
        <v>111</v>
      </c>
      <c r="C97" s="179">
        <v>5029099</v>
      </c>
    </row>
    <row r="98" spans="1:3" s="197" customFormat="1" ht="12" customHeight="1">
      <c r="A98" s="173" t="s">
        <v>88</v>
      </c>
      <c r="B98" s="202" t="s">
        <v>142</v>
      </c>
      <c r="C98" s="179"/>
    </row>
    <row r="99" spans="1:3" s="197" customFormat="1" ht="12" customHeight="1">
      <c r="A99" s="173" t="s">
        <v>99</v>
      </c>
      <c r="B99" s="203" t="s">
        <v>143</v>
      </c>
      <c r="C99" s="179"/>
    </row>
    <row r="100" spans="1:3" s="197" customFormat="1" ht="12" customHeight="1">
      <c r="A100" s="173" t="s">
        <v>89</v>
      </c>
      <c r="B100" s="201" t="s">
        <v>327</v>
      </c>
      <c r="C100" s="179"/>
    </row>
    <row r="101" spans="1:3" s="197" customFormat="1" ht="12" customHeight="1">
      <c r="A101" s="173" t="s">
        <v>90</v>
      </c>
      <c r="B101" s="204" t="s">
        <v>328</v>
      </c>
      <c r="C101" s="179"/>
    </row>
    <row r="102" spans="1:3" s="197" customFormat="1" ht="12" customHeight="1">
      <c r="A102" s="173" t="s">
        <v>100</v>
      </c>
      <c r="B102" s="205" t="s">
        <v>329</v>
      </c>
      <c r="C102" s="179"/>
    </row>
    <row r="103" spans="1:3" s="197" customFormat="1" ht="12" customHeight="1">
      <c r="A103" s="173" t="s">
        <v>101</v>
      </c>
      <c r="B103" s="205" t="s">
        <v>330</v>
      </c>
      <c r="C103" s="179"/>
    </row>
    <row r="104" spans="1:3" s="197" customFormat="1" ht="12" customHeight="1">
      <c r="A104" s="173" t="s">
        <v>102</v>
      </c>
      <c r="B104" s="204" t="s">
        <v>331</v>
      </c>
      <c r="C104" s="179"/>
    </row>
    <row r="105" spans="1:3" s="197" customFormat="1" ht="12" customHeight="1">
      <c r="A105" s="173" t="s">
        <v>103</v>
      </c>
      <c r="B105" s="204" t="s">
        <v>332</v>
      </c>
      <c r="C105" s="179"/>
    </row>
    <row r="106" spans="1:3" s="197" customFormat="1" ht="12" customHeight="1">
      <c r="A106" s="173" t="s">
        <v>105</v>
      </c>
      <c r="B106" s="205" t="s">
        <v>333</v>
      </c>
      <c r="C106" s="179"/>
    </row>
    <row r="107" spans="1:3" s="197" customFormat="1" ht="12" customHeight="1">
      <c r="A107" s="206" t="s">
        <v>144</v>
      </c>
      <c r="B107" s="207" t="s">
        <v>334</v>
      </c>
      <c r="C107" s="179"/>
    </row>
    <row r="108" spans="1:3" s="197" customFormat="1" ht="12" customHeight="1">
      <c r="A108" s="173" t="s">
        <v>335</v>
      </c>
      <c r="B108" s="207" t="s">
        <v>336</v>
      </c>
      <c r="C108" s="179"/>
    </row>
    <row r="109" spans="1:3" s="197" customFormat="1" ht="12" customHeight="1" thickBot="1">
      <c r="A109" s="208" t="s">
        <v>337</v>
      </c>
      <c r="B109" s="209" t="s">
        <v>338</v>
      </c>
      <c r="C109" s="210"/>
    </row>
    <row r="110" spans="1:3" s="197" customFormat="1" ht="12" customHeight="1" thickBot="1">
      <c r="A110" s="166" t="s">
        <v>14</v>
      </c>
      <c r="B110" s="211" t="s">
        <v>420</v>
      </c>
      <c r="C110" s="168">
        <f>+C111+C113+C115</f>
        <v>0</v>
      </c>
    </row>
    <row r="111" spans="1:3" s="197" customFormat="1" ht="12" customHeight="1">
      <c r="A111" s="170" t="s">
        <v>91</v>
      </c>
      <c r="B111" s="201" t="s">
        <v>175</v>
      </c>
      <c r="C111" s="172"/>
    </row>
    <row r="112" spans="1:3" s="197" customFormat="1" ht="12" customHeight="1">
      <c r="A112" s="170" t="s">
        <v>92</v>
      </c>
      <c r="B112" s="212" t="s">
        <v>339</v>
      </c>
      <c r="C112" s="172"/>
    </row>
    <row r="113" spans="1:3" s="197" customFormat="1" ht="12" customHeight="1">
      <c r="A113" s="170" t="s">
        <v>93</v>
      </c>
      <c r="B113" s="212" t="s">
        <v>145</v>
      </c>
      <c r="C113" s="175"/>
    </row>
    <row r="114" spans="1:3" s="197" customFormat="1" ht="12" customHeight="1">
      <c r="A114" s="170" t="s">
        <v>94</v>
      </c>
      <c r="B114" s="212" t="s">
        <v>340</v>
      </c>
      <c r="C114" s="213"/>
    </row>
    <row r="115" spans="1:3" s="197" customFormat="1" ht="12" customHeight="1">
      <c r="A115" s="170" t="s">
        <v>95</v>
      </c>
      <c r="B115" s="214" t="s">
        <v>177</v>
      </c>
      <c r="C115" s="213"/>
    </row>
    <row r="116" spans="1:3" s="197" customFormat="1" ht="12" customHeight="1">
      <c r="A116" s="170" t="s">
        <v>104</v>
      </c>
      <c r="B116" s="215" t="s">
        <v>341</v>
      </c>
      <c r="C116" s="213"/>
    </row>
    <row r="117" spans="1:3" s="197" customFormat="1" ht="12" customHeight="1">
      <c r="A117" s="170" t="s">
        <v>106</v>
      </c>
      <c r="B117" s="216" t="s">
        <v>342</v>
      </c>
      <c r="C117" s="213"/>
    </row>
    <row r="118" spans="1:3" s="197" customFormat="1" ht="12">
      <c r="A118" s="170" t="s">
        <v>146</v>
      </c>
      <c r="B118" s="205" t="s">
        <v>330</v>
      </c>
      <c r="C118" s="213"/>
    </row>
    <row r="119" spans="1:3" s="197" customFormat="1" ht="12" customHeight="1">
      <c r="A119" s="170" t="s">
        <v>147</v>
      </c>
      <c r="B119" s="205" t="s">
        <v>343</v>
      </c>
      <c r="C119" s="213"/>
    </row>
    <row r="120" spans="1:3" s="197" customFormat="1" ht="12" customHeight="1">
      <c r="A120" s="170" t="s">
        <v>148</v>
      </c>
      <c r="B120" s="205" t="s">
        <v>344</v>
      </c>
      <c r="C120" s="213"/>
    </row>
    <row r="121" spans="1:3" s="197" customFormat="1" ht="12" customHeight="1">
      <c r="A121" s="170" t="s">
        <v>345</v>
      </c>
      <c r="B121" s="205" t="s">
        <v>333</v>
      </c>
      <c r="C121" s="213"/>
    </row>
    <row r="122" spans="1:3" s="197" customFormat="1" ht="12" customHeight="1">
      <c r="A122" s="170" t="s">
        <v>346</v>
      </c>
      <c r="B122" s="205" t="s">
        <v>347</v>
      </c>
      <c r="C122" s="213"/>
    </row>
    <row r="123" spans="1:3" s="197" customFormat="1" ht="12.75" thickBot="1">
      <c r="A123" s="206" t="s">
        <v>348</v>
      </c>
      <c r="B123" s="205" t="s">
        <v>349</v>
      </c>
      <c r="C123" s="217"/>
    </row>
    <row r="124" spans="1:3" s="197" customFormat="1" ht="12" customHeight="1" thickBot="1">
      <c r="A124" s="166" t="s">
        <v>15</v>
      </c>
      <c r="B124" s="218" t="s">
        <v>350</v>
      </c>
      <c r="C124" s="168">
        <f>+C125+C126</f>
        <v>0</v>
      </c>
    </row>
    <row r="125" spans="1:3" s="197" customFormat="1" ht="12" customHeight="1">
      <c r="A125" s="170" t="s">
        <v>74</v>
      </c>
      <c r="B125" s="219" t="s">
        <v>51</v>
      </c>
      <c r="C125" s="172"/>
    </row>
    <row r="126" spans="1:3" s="197" customFormat="1" ht="12" customHeight="1" thickBot="1">
      <c r="A126" s="176" t="s">
        <v>75</v>
      </c>
      <c r="B126" s="212" t="s">
        <v>52</v>
      </c>
      <c r="C126" s="179"/>
    </row>
    <row r="127" spans="1:3" s="197" customFormat="1" ht="12" customHeight="1" thickBot="1">
      <c r="A127" s="166" t="s">
        <v>16</v>
      </c>
      <c r="B127" s="218" t="s">
        <v>351</v>
      </c>
      <c r="C127" s="168">
        <f>+C94+C110+C124</f>
        <v>7610523</v>
      </c>
    </row>
    <row r="128" spans="1:3" s="197" customFormat="1" ht="12" customHeight="1" thickBot="1">
      <c r="A128" s="166" t="s">
        <v>17</v>
      </c>
      <c r="B128" s="218" t="s">
        <v>352</v>
      </c>
      <c r="C128" s="168">
        <f>+C129+C130+C131</f>
        <v>0</v>
      </c>
    </row>
    <row r="129" spans="1:3" s="197" customFormat="1" ht="12" customHeight="1">
      <c r="A129" s="170" t="s">
        <v>78</v>
      </c>
      <c r="B129" s="219" t="s">
        <v>353</v>
      </c>
      <c r="C129" s="213"/>
    </row>
    <row r="130" spans="1:3" s="197" customFormat="1" ht="12" customHeight="1">
      <c r="A130" s="170" t="s">
        <v>79</v>
      </c>
      <c r="B130" s="219" t="s">
        <v>354</v>
      </c>
      <c r="C130" s="213"/>
    </row>
    <row r="131" spans="1:3" s="197" customFormat="1" ht="12" customHeight="1" thickBot="1">
      <c r="A131" s="206" t="s">
        <v>80</v>
      </c>
      <c r="B131" s="220" t="s">
        <v>355</v>
      </c>
      <c r="C131" s="213"/>
    </row>
    <row r="132" spans="1:3" s="197" customFormat="1" ht="12" customHeight="1" thickBot="1">
      <c r="A132" s="166" t="s">
        <v>18</v>
      </c>
      <c r="B132" s="218" t="s">
        <v>356</v>
      </c>
      <c r="C132" s="168">
        <f>+C133+C134+C135+C136</f>
        <v>0</v>
      </c>
    </row>
    <row r="133" spans="1:3" s="197" customFormat="1" ht="12" customHeight="1">
      <c r="A133" s="170" t="s">
        <v>81</v>
      </c>
      <c r="B133" s="219" t="s">
        <v>357</v>
      </c>
      <c r="C133" s="213"/>
    </row>
    <row r="134" spans="1:3" s="197" customFormat="1" ht="12" customHeight="1">
      <c r="A134" s="170" t="s">
        <v>82</v>
      </c>
      <c r="B134" s="219" t="s">
        <v>358</v>
      </c>
      <c r="C134" s="213"/>
    </row>
    <row r="135" spans="1:3" s="197" customFormat="1" ht="12" customHeight="1">
      <c r="A135" s="170" t="s">
        <v>261</v>
      </c>
      <c r="B135" s="219" t="s">
        <v>359</v>
      </c>
      <c r="C135" s="213"/>
    </row>
    <row r="136" spans="1:3" s="197" customFormat="1" ht="12" customHeight="1" thickBot="1">
      <c r="A136" s="206" t="s">
        <v>263</v>
      </c>
      <c r="B136" s="220" t="s">
        <v>360</v>
      </c>
      <c r="C136" s="213"/>
    </row>
    <row r="137" spans="1:3" s="197" customFormat="1" ht="12" customHeight="1" thickBot="1">
      <c r="A137" s="166" t="s">
        <v>19</v>
      </c>
      <c r="B137" s="218" t="s">
        <v>361</v>
      </c>
      <c r="C137" s="180">
        <f>+C138+C139+C140+C141</f>
        <v>0</v>
      </c>
    </row>
    <row r="138" spans="1:3" s="197" customFormat="1" ht="12" customHeight="1">
      <c r="A138" s="170" t="s">
        <v>83</v>
      </c>
      <c r="B138" s="219" t="s">
        <v>362</v>
      </c>
      <c r="C138" s="213"/>
    </row>
    <row r="139" spans="1:3" s="197" customFormat="1" ht="12" customHeight="1">
      <c r="A139" s="170" t="s">
        <v>84</v>
      </c>
      <c r="B139" s="219" t="s">
        <v>363</v>
      </c>
      <c r="C139" s="213"/>
    </row>
    <row r="140" spans="1:3" s="197" customFormat="1" ht="12" customHeight="1">
      <c r="A140" s="170" t="s">
        <v>270</v>
      </c>
      <c r="B140" s="219" t="s">
        <v>364</v>
      </c>
      <c r="C140" s="213"/>
    </row>
    <row r="141" spans="1:3" s="197" customFormat="1" ht="12" customHeight="1" thickBot="1">
      <c r="A141" s="206" t="s">
        <v>272</v>
      </c>
      <c r="B141" s="220" t="s">
        <v>365</v>
      </c>
      <c r="C141" s="213"/>
    </row>
    <row r="142" spans="1:3" s="197" customFormat="1" ht="12" customHeight="1" thickBot="1">
      <c r="A142" s="166" t="s">
        <v>20</v>
      </c>
      <c r="B142" s="218" t="s">
        <v>366</v>
      </c>
      <c r="C142" s="221">
        <f>+C143+C144+C145+C146</f>
        <v>0</v>
      </c>
    </row>
    <row r="143" spans="1:3" s="197" customFormat="1" ht="12" customHeight="1">
      <c r="A143" s="170" t="s">
        <v>139</v>
      </c>
      <c r="B143" s="219" t="s">
        <v>367</v>
      </c>
      <c r="C143" s="213"/>
    </row>
    <row r="144" spans="1:3" s="197" customFormat="1" ht="12" customHeight="1">
      <c r="A144" s="170" t="s">
        <v>140</v>
      </c>
      <c r="B144" s="219" t="s">
        <v>368</v>
      </c>
      <c r="C144" s="213"/>
    </row>
    <row r="145" spans="1:3" s="197" customFormat="1" ht="12" customHeight="1">
      <c r="A145" s="170" t="s">
        <v>176</v>
      </c>
      <c r="B145" s="219" t="s">
        <v>369</v>
      </c>
      <c r="C145" s="213"/>
    </row>
    <row r="146" spans="1:3" s="197" customFormat="1" ht="12" customHeight="1" thickBot="1">
      <c r="A146" s="170" t="s">
        <v>278</v>
      </c>
      <c r="B146" s="219" t="s">
        <v>370</v>
      </c>
      <c r="C146" s="213"/>
    </row>
    <row r="147" spans="1:9" s="197" customFormat="1" ht="15" customHeight="1" thickBot="1">
      <c r="A147" s="166" t="s">
        <v>21</v>
      </c>
      <c r="B147" s="218" t="s">
        <v>371</v>
      </c>
      <c r="C147" s="146">
        <f>+C128+C132+C137+C142</f>
        <v>0</v>
      </c>
      <c r="F147" s="222"/>
      <c r="G147" s="223"/>
      <c r="H147" s="223"/>
      <c r="I147" s="223"/>
    </row>
    <row r="148" spans="1:3" s="169" customFormat="1" ht="12.75" customHeight="1" thickBot="1">
      <c r="A148" s="224" t="s">
        <v>22</v>
      </c>
      <c r="B148" s="129" t="s">
        <v>372</v>
      </c>
      <c r="C148" s="146">
        <f>+C127+C147</f>
        <v>7610523</v>
      </c>
    </row>
    <row r="149" ht="7.5" customHeight="1"/>
    <row r="150" spans="1:3" ht="15.75">
      <c r="A150" s="437" t="s">
        <v>373</v>
      </c>
      <c r="B150" s="437"/>
      <c r="C150" s="437"/>
    </row>
    <row r="151" spans="1:3" ht="15" customHeight="1" thickBot="1">
      <c r="A151" s="431" t="s">
        <v>120</v>
      </c>
      <c r="B151" s="431"/>
      <c r="C151" s="114" t="s">
        <v>9</v>
      </c>
    </row>
    <row r="152" spans="1:4" ht="13.5" customHeight="1" thickBot="1">
      <c r="A152" s="3">
        <v>1</v>
      </c>
      <c r="B152" s="7" t="s">
        <v>374</v>
      </c>
      <c r="C152" s="112">
        <f>+C63-C127</f>
        <v>-1323723</v>
      </c>
      <c r="D152" s="147"/>
    </row>
    <row r="153" spans="1:3" ht="27.75" customHeight="1" thickBot="1">
      <c r="A153" s="3" t="s">
        <v>14</v>
      </c>
      <c r="B153" s="7" t="s">
        <v>375</v>
      </c>
      <c r="C153" s="112">
        <f>+C87-C147</f>
        <v>1323723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30" customWidth="1"/>
    <col min="2" max="2" width="91.50390625" style="130" customWidth="1"/>
    <col min="3" max="3" width="30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555</v>
      </c>
      <c r="B1" s="433"/>
      <c r="C1" s="433"/>
      <c r="D1" s="138"/>
      <c r="E1" s="138"/>
      <c r="F1" s="138"/>
    </row>
    <row r="2" spans="1:6" ht="15.75">
      <c r="A2" s="436" t="s">
        <v>508</v>
      </c>
      <c r="B2" s="440"/>
      <c r="C2" s="440"/>
      <c r="D2" s="440"/>
      <c r="E2" s="440"/>
      <c r="F2" s="440"/>
    </row>
    <row r="3" spans="1:6" ht="18.75">
      <c r="A3" s="442" t="s">
        <v>444</v>
      </c>
      <c r="B3" s="442"/>
      <c r="C3" s="442"/>
      <c r="D3" s="326"/>
      <c r="E3" s="326"/>
      <c r="F3" s="326"/>
    </row>
    <row r="4" spans="1:3" ht="15.75" customHeight="1">
      <c r="A4" s="434" t="s">
        <v>10</v>
      </c>
      <c r="B4" s="434"/>
      <c r="C4" s="434"/>
    </row>
    <row r="5" spans="1:3" ht="15.75" customHeight="1" thickBot="1">
      <c r="A5" s="431" t="s">
        <v>118</v>
      </c>
      <c r="B5" s="431"/>
      <c r="C5" s="114" t="s">
        <v>9</v>
      </c>
    </row>
    <row r="6" spans="1:3" ht="37.5" customHeight="1" thickBot="1">
      <c r="A6" s="4" t="s">
        <v>60</v>
      </c>
      <c r="B6" s="5" t="s">
        <v>12</v>
      </c>
      <c r="C6" s="15" t="s">
        <v>488</v>
      </c>
    </row>
    <row r="7" spans="1:3" s="169" customFormat="1" ht="12" customHeight="1" thickBot="1">
      <c r="A7" s="227">
        <v>1</v>
      </c>
      <c r="B7" s="228">
        <v>2</v>
      </c>
      <c r="C7" s="132">
        <v>3</v>
      </c>
    </row>
    <row r="8" spans="1:3" s="169" customFormat="1" ht="12" customHeight="1" thickBot="1">
      <c r="A8" s="166" t="s">
        <v>13</v>
      </c>
      <c r="B8" s="167" t="s">
        <v>211</v>
      </c>
      <c r="C8" s="168">
        <f>+C9+C10+C11+C12+C13+C14</f>
        <v>0</v>
      </c>
    </row>
    <row r="9" spans="1:3" s="169" customFormat="1" ht="12" customHeight="1">
      <c r="A9" s="170" t="s">
        <v>85</v>
      </c>
      <c r="B9" s="171" t="s">
        <v>212</v>
      </c>
      <c r="C9" s="172"/>
    </row>
    <row r="10" spans="1:3" s="169" customFormat="1" ht="12" customHeight="1">
      <c r="A10" s="173" t="s">
        <v>86</v>
      </c>
      <c r="B10" s="174" t="s">
        <v>213</v>
      </c>
      <c r="C10" s="175"/>
    </row>
    <row r="11" spans="1:3" s="169" customFormat="1" ht="12" customHeight="1">
      <c r="A11" s="173" t="s">
        <v>87</v>
      </c>
      <c r="B11" s="174" t="s">
        <v>214</v>
      </c>
      <c r="C11" s="175"/>
    </row>
    <row r="12" spans="1:3" s="169" customFormat="1" ht="12" customHeight="1">
      <c r="A12" s="173" t="s">
        <v>88</v>
      </c>
      <c r="B12" s="174" t="s">
        <v>215</v>
      </c>
      <c r="C12" s="175"/>
    </row>
    <row r="13" spans="1:3" s="169" customFormat="1" ht="12" customHeight="1">
      <c r="A13" s="173" t="s">
        <v>112</v>
      </c>
      <c r="B13" s="174" t="s">
        <v>216</v>
      </c>
      <c r="C13" s="175"/>
    </row>
    <row r="14" spans="1:3" s="169" customFormat="1" ht="12" customHeight="1" thickBot="1">
      <c r="A14" s="176" t="s">
        <v>89</v>
      </c>
      <c r="B14" s="177" t="s">
        <v>217</v>
      </c>
      <c r="C14" s="175"/>
    </row>
    <row r="15" spans="1:3" s="169" customFormat="1" ht="12" customHeight="1" thickBot="1">
      <c r="A15" s="166" t="s">
        <v>14</v>
      </c>
      <c r="B15" s="178" t="s">
        <v>218</v>
      </c>
      <c r="C15" s="168">
        <f>+C16+C17+C18+C19+C20</f>
        <v>0</v>
      </c>
    </row>
    <row r="16" spans="1:3" s="169" customFormat="1" ht="12" customHeight="1">
      <c r="A16" s="170" t="s">
        <v>91</v>
      </c>
      <c r="B16" s="171" t="s">
        <v>219</v>
      </c>
      <c r="C16" s="172"/>
    </row>
    <row r="17" spans="1:3" s="169" customFormat="1" ht="12" customHeight="1">
      <c r="A17" s="173" t="s">
        <v>92</v>
      </c>
      <c r="B17" s="174" t="s">
        <v>220</v>
      </c>
      <c r="C17" s="175"/>
    </row>
    <row r="18" spans="1:3" s="169" customFormat="1" ht="12" customHeight="1">
      <c r="A18" s="173" t="s">
        <v>93</v>
      </c>
      <c r="B18" s="174" t="s">
        <v>221</v>
      </c>
      <c r="C18" s="175"/>
    </row>
    <row r="19" spans="1:3" s="169" customFormat="1" ht="12" customHeight="1">
      <c r="A19" s="173" t="s">
        <v>94</v>
      </c>
      <c r="B19" s="174" t="s">
        <v>222</v>
      </c>
      <c r="C19" s="175"/>
    </row>
    <row r="20" spans="1:3" s="169" customFormat="1" ht="12" customHeight="1">
      <c r="A20" s="173" t="s">
        <v>95</v>
      </c>
      <c r="B20" s="174" t="s">
        <v>223</v>
      </c>
      <c r="C20" s="175"/>
    </row>
    <row r="21" spans="1:3" s="169" customFormat="1" ht="12" customHeight="1" thickBot="1">
      <c r="A21" s="176" t="s">
        <v>104</v>
      </c>
      <c r="B21" s="177" t="s">
        <v>224</v>
      </c>
      <c r="C21" s="179"/>
    </row>
    <row r="22" spans="1:3" s="169" customFormat="1" ht="12" customHeight="1" thickBot="1">
      <c r="A22" s="166" t="s">
        <v>15</v>
      </c>
      <c r="B22" s="167" t="s">
        <v>225</v>
      </c>
      <c r="C22" s="168">
        <f>+C23+C24+C25+C26+C27</f>
        <v>0</v>
      </c>
    </row>
    <row r="23" spans="1:3" s="169" customFormat="1" ht="12" customHeight="1">
      <c r="A23" s="170" t="s">
        <v>74</v>
      </c>
      <c r="B23" s="171" t="s">
        <v>226</v>
      </c>
      <c r="C23" s="172"/>
    </row>
    <row r="24" spans="1:3" s="169" customFormat="1" ht="12" customHeight="1">
      <c r="A24" s="173" t="s">
        <v>75</v>
      </c>
      <c r="B24" s="174" t="s">
        <v>227</v>
      </c>
      <c r="C24" s="175"/>
    </row>
    <row r="25" spans="1:3" s="169" customFormat="1" ht="12" customHeight="1">
      <c r="A25" s="173" t="s">
        <v>76</v>
      </c>
      <c r="B25" s="174" t="s">
        <v>228</v>
      </c>
      <c r="C25" s="175"/>
    </row>
    <row r="26" spans="1:3" s="169" customFormat="1" ht="12" customHeight="1">
      <c r="A26" s="173" t="s">
        <v>77</v>
      </c>
      <c r="B26" s="174" t="s">
        <v>229</v>
      </c>
      <c r="C26" s="175"/>
    </row>
    <row r="27" spans="1:3" s="169" customFormat="1" ht="12" customHeight="1">
      <c r="A27" s="173" t="s">
        <v>129</v>
      </c>
      <c r="B27" s="174" t="s">
        <v>230</v>
      </c>
      <c r="C27" s="175"/>
    </row>
    <row r="28" spans="1:3" s="169" customFormat="1" ht="12" customHeight="1" thickBot="1">
      <c r="A28" s="176" t="s">
        <v>130</v>
      </c>
      <c r="B28" s="177" t="s">
        <v>231</v>
      </c>
      <c r="C28" s="179"/>
    </row>
    <row r="29" spans="1:3" s="169" customFormat="1" ht="12" customHeight="1" thickBot="1">
      <c r="A29" s="166" t="s">
        <v>131</v>
      </c>
      <c r="B29" s="167" t="s">
        <v>232</v>
      </c>
      <c r="C29" s="180">
        <f>+C30+C33+C34+C35</f>
        <v>0</v>
      </c>
    </row>
    <row r="30" spans="1:3" s="169" customFormat="1" ht="12" customHeight="1">
      <c r="A30" s="170" t="s">
        <v>233</v>
      </c>
      <c r="B30" s="171" t="s">
        <v>234</v>
      </c>
      <c r="C30" s="181">
        <f>+C31+C32</f>
        <v>0</v>
      </c>
    </row>
    <row r="31" spans="1:3" s="169" customFormat="1" ht="12" customHeight="1">
      <c r="A31" s="173" t="s">
        <v>235</v>
      </c>
      <c r="B31" s="174" t="s">
        <v>236</v>
      </c>
      <c r="C31" s="175"/>
    </row>
    <row r="32" spans="1:3" s="169" customFormat="1" ht="12" customHeight="1">
      <c r="A32" s="173" t="s">
        <v>237</v>
      </c>
      <c r="B32" s="174" t="s">
        <v>238</v>
      </c>
      <c r="C32" s="175"/>
    </row>
    <row r="33" spans="1:3" s="169" customFormat="1" ht="12" customHeight="1">
      <c r="A33" s="173" t="s">
        <v>239</v>
      </c>
      <c r="B33" s="174" t="s">
        <v>240</v>
      </c>
      <c r="C33" s="175"/>
    </row>
    <row r="34" spans="1:3" s="169" customFormat="1" ht="12" customHeight="1">
      <c r="A34" s="173" t="s">
        <v>241</v>
      </c>
      <c r="B34" s="174" t="s">
        <v>242</v>
      </c>
      <c r="C34" s="175"/>
    </row>
    <row r="35" spans="1:3" s="169" customFormat="1" ht="12" customHeight="1" thickBot="1">
      <c r="A35" s="176" t="s">
        <v>243</v>
      </c>
      <c r="B35" s="177" t="s">
        <v>244</v>
      </c>
      <c r="C35" s="179"/>
    </row>
    <row r="36" spans="1:3" s="169" customFormat="1" ht="12" customHeight="1" thickBot="1">
      <c r="A36" s="166" t="s">
        <v>17</v>
      </c>
      <c r="B36" s="167" t="s">
        <v>245</v>
      </c>
      <c r="C36" s="168">
        <f>SUM(C37:C46)</f>
        <v>0</v>
      </c>
    </row>
    <row r="37" spans="1:3" s="169" customFormat="1" ht="12" customHeight="1">
      <c r="A37" s="170" t="s">
        <v>78</v>
      </c>
      <c r="B37" s="171" t="s">
        <v>246</v>
      </c>
      <c r="C37" s="172"/>
    </row>
    <row r="38" spans="1:3" s="169" customFormat="1" ht="12" customHeight="1">
      <c r="A38" s="173" t="s">
        <v>79</v>
      </c>
      <c r="B38" s="174" t="s">
        <v>247</v>
      </c>
      <c r="C38" s="175"/>
    </row>
    <row r="39" spans="1:3" s="169" customFormat="1" ht="12" customHeight="1">
      <c r="A39" s="173" t="s">
        <v>80</v>
      </c>
      <c r="B39" s="174" t="s">
        <v>248</v>
      </c>
      <c r="C39" s="175"/>
    </row>
    <row r="40" spans="1:3" s="169" customFormat="1" ht="12" customHeight="1">
      <c r="A40" s="173" t="s">
        <v>133</v>
      </c>
      <c r="B40" s="174" t="s">
        <v>249</v>
      </c>
      <c r="C40" s="175"/>
    </row>
    <row r="41" spans="1:3" s="169" customFormat="1" ht="12" customHeight="1">
      <c r="A41" s="173" t="s">
        <v>134</v>
      </c>
      <c r="B41" s="174" t="s">
        <v>250</v>
      </c>
      <c r="C41" s="175"/>
    </row>
    <row r="42" spans="1:3" s="169" customFormat="1" ht="12" customHeight="1">
      <c r="A42" s="173" t="s">
        <v>135</v>
      </c>
      <c r="B42" s="174" t="s">
        <v>251</v>
      </c>
      <c r="C42" s="175"/>
    </row>
    <row r="43" spans="1:3" s="169" customFormat="1" ht="12" customHeight="1">
      <c r="A43" s="173" t="s">
        <v>136</v>
      </c>
      <c r="B43" s="174" t="s">
        <v>252</v>
      </c>
      <c r="C43" s="175"/>
    </row>
    <row r="44" spans="1:3" s="169" customFormat="1" ht="12" customHeight="1">
      <c r="A44" s="173" t="s">
        <v>137</v>
      </c>
      <c r="B44" s="174" t="s">
        <v>253</v>
      </c>
      <c r="C44" s="175"/>
    </row>
    <row r="45" spans="1:3" s="169" customFormat="1" ht="12" customHeight="1">
      <c r="A45" s="173" t="s">
        <v>254</v>
      </c>
      <c r="B45" s="174" t="s">
        <v>255</v>
      </c>
      <c r="C45" s="182"/>
    </row>
    <row r="46" spans="1:3" s="169" customFormat="1" ht="12" customHeight="1" thickBot="1">
      <c r="A46" s="176" t="s">
        <v>256</v>
      </c>
      <c r="B46" s="177" t="s">
        <v>257</v>
      </c>
      <c r="C46" s="183"/>
    </row>
    <row r="47" spans="1:3" s="169" customFormat="1" ht="12" customHeight="1" thickBot="1">
      <c r="A47" s="166" t="s">
        <v>18</v>
      </c>
      <c r="B47" s="167" t="s">
        <v>258</v>
      </c>
      <c r="C47" s="168">
        <f>SUM(C48:C52)</f>
        <v>0</v>
      </c>
    </row>
    <row r="48" spans="1:3" s="169" customFormat="1" ht="12" customHeight="1">
      <c r="A48" s="170" t="s">
        <v>81</v>
      </c>
      <c r="B48" s="171" t="s">
        <v>259</v>
      </c>
      <c r="C48" s="184"/>
    </row>
    <row r="49" spans="1:3" s="169" customFormat="1" ht="12" customHeight="1">
      <c r="A49" s="173" t="s">
        <v>82</v>
      </c>
      <c r="B49" s="174" t="s">
        <v>260</v>
      </c>
      <c r="C49" s="182"/>
    </row>
    <row r="50" spans="1:3" s="169" customFormat="1" ht="12" customHeight="1">
      <c r="A50" s="173" t="s">
        <v>261</v>
      </c>
      <c r="B50" s="174" t="s">
        <v>262</v>
      </c>
      <c r="C50" s="182"/>
    </row>
    <row r="51" spans="1:3" s="169" customFormat="1" ht="12" customHeight="1">
      <c r="A51" s="173" t="s">
        <v>263</v>
      </c>
      <c r="B51" s="174" t="s">
        <v>264</v>
      </c>
      <c r="C51" s="182"/>
    </row>
    <row r="52" spans="1:3" s="169" customFormat="1" ht="12" customHeight="1" thickBot="1">
      <c r="A52" s="176" t="s">
        <v>265</v>
      </c>
      <c r="B52" s="177" t="s">
        <v>266</v>
      </c>
      <c r="C52" s="183"/>
    </row>
    <row r="53" spans="1:3" s="169" customFormat="1" ht="12" customHeight="1" thickBot="1">
      <c r="A53" s="166" t="s">
        <v>138</v>
      </c>
      <c r="B53" s="167" t="s">
        <v>267</v>
      </c>
      <c r="C53" s="168">
        <f>SUM(C54:C56)</f>
        <v>0</v>
      </c>
    </row>
    <row r="54" spans="1:3" s="169" customFormat="1" ht="12" customHeight="1">
      <c r="A54" s="170" t="s">
        <v>83</v>
      </c>
      <c r="B54" s="171" t="s">
        <v>268</v>
      </c>
      <c r="C54" s="172"/>
    </row>
    <row r="55" spans="1:3" s="169" customFormat="1" ht="12" customHeight="1">
      <c r="A55" s="173" t="s">
        <v>84</v>
      </c>
      <c r="B55" s="174" t="s">
        <v>269</v>
      </c>
      <c r="C55" s="175"/>
    </row>
    <row r="56" spans="1:3" s="169" customFormat="1" ht="12" customHeight="1">
      <c r="A56" s="173" t="s">
        <v>270</v>
      </c>
      <c r="B56" s="174" t="s">
        <v>271</v>
      </c>
      <c r="C56" s="175"/>
    </row>
    <row r="57" spans="1:3" s="169" customFormat="1" ht="12" customHeight="1" thickBot="1">
      <c r="A57" s="176" t="s">
        <v>272</v>
      </c>
      <c r="B57" s="177" t="s">
        <v>273</v>
      </c>
      <c r="C57" s="179"/>
    </row>
    <row r="58" spans="1:3" s="169" customFormat="1" ht="12" customHeight="1" thickBot="1">
      <c r="A58" s="166" t="s">
        <v>20</v>
      </c>
      <c r="B58" s="178" t="s">
        <v>274</v>
      </c>
      <c r="C58" s="168">
        <f>SUM(C59:C61)</f>
        <v>0</v>
      </c>
    </row>
    <row r="59" spans="1:3" s="169" customFormat="1" ht="12" customHeight="1">
      <c r="A59" s="170" t="s">
        <v>139</v>
      </c>
      <c r="B59" s="171" t="s">
        <v>275</v>
      </c>
      <c r="C59" s="182"/>
    </row>
    <row r="60" spans="1:3" s="169" customFormat="1" ht="12" customHeight="1">
      <c r="A60" s="173" t="s">
        <v>140</v>
      </c>
      <c r="B60" s="174" t="s">
        <v>276</v>
      </c>
      <c r="C60" s="182"/>
    </row>
    <row r="61" spans="1:3" s="169" customFormat="1" ht="12" customHeight="1">
      <c r="A61" s="173" t="s">
        <v>176</v>
      </c>
      <c r="B61" s="174" t="s">
        <v>277</v>
      </c>
      <c r="C61" s="182"/>
    </row>
    <row r="62" spans="1:3" s="169" customFormat="1" ht="12" customHeight="1" thickBot="1">
      <c r="A62" s="176" t="s">
        <v>278</v>
      </c>
      <c r="B62" s="177" t="s">
        <v>279</v>
      </c>
      <c r="C62" s="182"/>
    </row>
    <row r="63" spans="1:3" s="169" customFormat="1" ht="12" customHeight="1" thickBot="1">
      <c r="A63" s="166" t="s">
        <v>21</v>
      </c>
      <c r="B63" s="167" t="s">
        <v>280</v>
      </c>
      <c r="C63" s="180">
        <f>+C8+C15+C22+C29+C36+C47+C53+C58</f>
        <v>0</v>
      </c>
    </row>
    <row r="64" spans="1:3" s="169" customFormat="1" ht="12" customHeight="1" thickBot="1">
      <c r="A64" s="185" t="s">
        <v>281</v>
      </c>
      <c r="B64" s="178" t="s">
        <v>282</v>
      </c>
      <c r="C64" s="168">
        <f>SUM(C65:C67)</f>
        <v>0</v>
      </c>
    </row>
    <row r="65" spans="1:3" s="169" customFormat="1" ht="12" customHeight="1">
      <c r="A65" s="170" t="s">
        <v>283</v>
      </c>
      <c r="B65" s="171" t="s">
        <v>284</v>
      </c>
      <c r="C65" s="182"/>
    </row>
    <row r="66" spans="1:3" s="169" customFormat="1" ht="12" customHeight="1">
      <c r="A66" s="173" t="s">
        <v>285</v>
      </c>
      <c r="B66" s="174" t="s">
        <v>286</v>
      </c>
      <c r="C66" s="182"/>
    </row>
    <row r="67" spans="1:3" s="169" customFormat="1" ht="12" customHeight="1" thickBot="1">
      <c r="A67" s="176" t="s">
        <v>287</v>
      </c>
      <c r="B67" s="186" t="s">
        <v>288</v>
      </c>
      <c r="C67" s="182"/>
    </row>
    <row r="68" spans="1:3" s="169" customFormat="1" ht="12" customHeight="1" thickBot="1">
      <c r="A68" s="185" t="s">
        <v>289</v>
      </c>
      <c r="B68" s="178" t="s">
        <v>290</v>
      </c>
      <c r="C68" s="168">
        <f>SUM(C69:C72)</f>
        <v>0</v>
      </c>
    </row>
    <row r="69" spans="1:3" s="169" customFormat="1" ht="12" customHeight="1">
      <c r="A69" s="170" t="s">
        <v>113</v>
      </c>
      <c r="B69" s="171" t="s">
        <v>291</v>
      </c>
      <c r="C69" s="182"/>
    </row>
    <row r="70" spans="1:3" s="169" customFormat="1" ht="12" customHeight="1">
      <c r="A70" s="173" t="s">
        <v>114</v>
      </c>
      <c r="B70" s="174" t="s">
        <v>292</v>
      </c>
      <c r="C70" s="182"/>
    </row>
    <row r="71" spans="1:3" s="169" customFormat="1" ht="12" customHeight="1">
      <c r="A71" s="173" t="s">
        <v>293</v>
      </c>
      <c r="B71" s="174" t="s">
        <v>294</v>
      </c>
      <c r="C71" s="182"/>
    </row>
    <row r="72" spans="1:3" s="169" customFormat="1" ht="12" customHeight="1" thickBot="1">
      <c r="A72" s="176" t="s">
        <v>295</v>
      </c>
      <c r="B72" s="177" t="s">
        <v>296</v>
      </c>
      <c r="C72" s="182"/>
    </row>
    <row r="73" spans="1:3" s="169" customFormat="1" ht="12" customHeight="1" thickBot="1">
      <c r="A73" s="185" t="s">
        <v>297</v>
      </c>
      <c r="B73" s="178" t="s">
        <v>298</v>
      </c>
      <c r="C73" s="168">
        <f>SUM(C74:C75)</f>
        <v>0</v>
      </c>
    </row>
    <row r="74" spans="1:3" s="169" customFormat="1" ht="12" customHeight="1">
      <c r="A74" s="170" t="s">
        <v>299</v>
      </c>
      <c r="B74" s="171" t="s">
        <v>300</v>
      </c>
      <c r="C74" s="182"/>
    </row>
    <row r="75" spans="1:3" s="169" customFormat="1" ht="12" customHeight="1" thickBot="1">
      <c r="A75" s="176" t="s">
        <v>301</v>
      </c>
      <c r="B75" s="177" t="s">
        <v>302</v>
      </c>
      <c r="C75" s="182"/>
    </row>
    <row r="76" spans="1:3" s="169" customFormat="1" ht="12" customHeight="1" thickBot="1">
      <c r="A76" s="185" t="s">
        <v>303</v>
      </c>
      <c r="B76" s="178" t="s">
        <v>304</v>
      </c>
      <c r="C76" s="168">
        <f>SUM(C77:C80)</f>
        <v>0</v>
      </c>
    </row>
    <row r="77" spans="1:3" s="169" customFormat="1" ht="12" customHeight="1">
      <c r="A77" s="170" t="s">
        <v>305</v>
      </c>
      <c r="B77" s="171" t="s">
        <v>306</v>
      </c>
      <c r="C77" s="182"/>
    </row>
    <row r="78" spans="1:3" s="169" customFormat="1" ht="12" customHeight="1">
      <c r="A78" s="173" t="s">
        <v>307</v>
      </c>
      <c r="B78" s="174" t="s">
        <v>308</v>
      </c>
      <c r="C78" s="182"/>
    </row>
    <row r="79" spans="1:3" s="169" customFormat="1" ht="12" customHeight="1">
      <c r="A79" s="170" t="s">
        <v>309</v>
      </c>
      <c r="B79" s="177" t="s">
        <v>440</v>
      </c>
      <c r="C79" s="182"/>
    </row>
    <row r="80" spans="1:3" s="169" customFormat="1" ht="12" customHeight="1" thickBot="1">
      <c r="A80" s="176" t="s">
        <v>441</v>
      </c>
      <c r="B80" s="177" t="s">
        <v>310</v>
      </c>
      <c r="C80" s="182"/>
    </row>
    <row r="81" spans="1:3" s="169" customFormat="1" ht="12" customHeight="1" thickBot="1">
      <c r="A81" s="185" t="s">
        <v>311</v>
      </c>
      <c r="B81" s="178" t="s">
        <v>312</v>
      </c>
      <c r="C81" s="168">
        <f>SUM(C82:C85)</f>
        <v>0</v>
      </c>
    </row>
    <row r="82" spans="1:3" s="169" customFormat="1" ht="12" customHeight="1">
      <c r="A82" s="187" t="s">
        <v>313</v>
      </c>
      <c r="B82" s="171" t="s">
        <v>314</v>
      </c>
      <c r="C82" s="182"/>
    </row>
    <row r="83" spans="1:3" s="169" customFormat="1" ht="12" customHeight="1">
      <c r="A83" s="188" t="s">
        <v>315</v>
      </c>
      <c r="B83" s="174" t="s">
        <v>316</v>
      </c>
      <c r="C83" s="182"/>
    </row>
    <row r="84" spans="1:3" s="169" customFormat="1" ht="12" customHeight="1">
      <c r="A84" s="188" t="s">
        <v>317</v>
      </c>
      <c r="B84" s="174" t="s">
        <v>318</v>
      </c>
      <c r="C84" s="182"/>
    </row>
    <row r="85" spans="1:3" s="169" customFormat="1" ht="12" customHeight="1" thickBot="1">
      <c r="A85" s="189" t="s">
        <v>319</v>
      </c>
      <c r="B85" s="177" t="s">
        <v>320</v>
      </c>
      <c r="C85" s="182"/>
    </row>
    <row r="86" spans="1:3" s="169" customFormat="1" ht="13.5" customHeight="1" thickBot="1">
      <c r="A86" s="185" t="s">
        <v>321</v>
      </c>
      <c r="B86" s="178" t="s">
        <v>322</v>
      </c>
      <c r="C86" s="190"/>
    </row>
    <row r="87" spans="1:3" s="169" customFormat="1" ht="15.75" customHeight="1" thickBot="1">
      <c r="A87" s="185" t="s">
        <v>323</v>
      </c>
      <c r="B87" s="191" t="s">
        <v>324</v>
      </c>
      <c r="C87" s="180">
        <f>+C64+C68+C73+C76+C81+C86</f>
        <v>0</v>
      </c>
    </row>
    <row r="88" spans="1:3" s="169" customFormat="1" ht="16.5" customHeight="1" thickBot="1">
      <c r="A88" s="192" t="s">
        <v>325</v>
      </c>
      <c r="B88" s="193" t="s">
        <v>326</v>
      </c>
      <c r="C88" s="180">
        <f>+C63+C87</f>
        <v>0</v>
      </c>
    </row>
    <row r="89" spans="1:3" s="144" customFormat="1" ht="78.75" customHeight="1">
      <c r="A89" s="1"/>
      <c r="B89" s="2"/>
      <c r="C89" s="113"/>
    </row>
    <row r="90" spans="1:3" ht="16.5" customHeight="1">
      <c r="A90" s="434" t="s">
        <v>42</v>
      </c>
      <c r="B90" s="434"/>
      <c r="C90" s="434"/>
    </row>
    <row r="91" spans="1:3" s="145" customFormat="1" ht="16.5" customHeight="1" thickBot="1">
      <c r="A91" s="435" t="s">
        <v>119</v>
      </c>
      <c r="B91" s="435"/>
      <c r="C91" s="114" t="s">
        <v>9</v>
      </c>
    </row>
    <row r="92" spans="1:3" ht="37.5" customHeight="1" thickBot="1">
      <c r="A92" s="4" t="s">
        <v>60</v>
      </c>
      <c r="B92" s="5" t="s">
        <v>43</v>
      </c>
      <c r="C92" s="15" t="s">
        <v>488</v>
      </c>
    </row>
    <row r="93" spans="1:3" s="169" customFormat="1" ht="12" customHeight="1" thickBot="1">
      <c r="A93" s="4">
        <v>1</v>
      </c>
      <c r="B93" s="5">
        <v>2</v>
      </c>
      <c r="C93" s="15">
        <v>3</v>
      </c>
    </row>
    <row r="94" spans="1:3" s="197" customFormat="1" ht="12" customHeight="1" thickBot="1">
      <c r="A94" s="194" t="s">
        <v>13</v>
      </c>
      <c r="B94" s="195" t="s">
        <v>419</v>
      </c>
      <c r="C94" s="196">
        <f>SUM(C95:C99)</f>
        <v>20297998</v>
      </c>
    </row>
    <row r="95" spans="1:3" s="197" customFormat="1" ht="12" customHeight="1">
      <c r="A95" s="198" t="s">
        <v>85</v>
      </c>
      <c r="B95" s="199" t="s">
        <v>44</v>
      </c>
      <c r="C95" s="200">
        <v>5940000</v>
      </c>
    </row>
    <row r="96" spans="1:3" s="197" customFormat="1" ht="12" customHeight="1">
      <c r="A96" s="173" t="s">
        <v>86</v>
      </c>
      <c r="B96" s="201" t="s">
        <v>141</v>
      </c>
      <c r="C96" s="175">
        <v>474320</v>
      </c>
    </row>
    <row r="97" spans="1:3" s="197" customFormat="1" ht="12" customHeight="1">
      <c r="A97" s="173" t="s">
        <v>87</v>
      </c>
      <c r="B97" s="201" t="s">
        <v>111</v>
      </c>
      <c r="C97" s="179">
        <v>13883678</v>
      </c>
    </row>
    <row r="98" spans="1:3" s="197" customFormat="1" ht="12" customHeight="1">
      <c r="A98" s="173" t="s">
        <v>88</v>
      </c>
      <c r="B98" s="202" t="s">
        <v>142</v>
      </c>
      <c r="C98" s="179"/>
    </row>
    <row r="99" spans="1:3" s="197" customFormat="1" ht="12" customHeight="1">
      <c r="A99" s="173" t="s">
        <v>99</v>
      </c>
      <c r="B99" s="203" t="s">
        <v>143</v>
      </c>
      <c r="C99" s="179"/>
    </row>
    <row r="100" spans="1:3" s="197" customFormat="1" ht="12" customHeight="1">
      <c r="A100" s="173" t="s">
        <v>89</v>
      </c>
      <c r="B100" s="201" t="s">
        <v>327</v>
      </c>
      <c r="C100" s="179"/>
    </row>
    <row r="101" spans="1:3" s="197" customFormat="1" ht="12" customHeight="1">
      <c r="A101" s="173" t="s">
        <v>90</v>
      </c>
      <c r="B101" s="204" t="s">
        <v>328</v>
      </c>
      <c r="C101" s="179"/>
    </row>
    <row r="102" spans="1:3" s="197" customFormat="1" ht="12" customHeight="1">
      <c r="A102" s="173" t="s">
        <v>100</v>
      </c>
      <c r="B102" s="205" t="s">
        <v>329</v>
      </c>
      <c r="C102" s="179"/>
    </row>
    <row r="103" spans="1:3" s="197" customFormat="1" ht="12" customHeight="1">
      <c r="A103" s="173" t="s">
        <v>101</v>
      </c>
      <c r="B103" s="205" t="s">
        <v>330</v>
      </c>
      <c r="C103" s="179"/>
    </row>
    <row r="104" spans="1:3" s="197" customFormat="1" ht="12" customHeight="1">
      <c r="A104" s="173" t="s">
        <v>102</v>
      </c>
      <c r="B104" s="204" t="s">
        <v>331</v>
      </c>
      <c r="C104" s="179"/>
    </row>
    <row r="105" spans="1:3" s="197" customFormat="1" ht="12" customHeight="1">
      <c r="A105" s="173" t="s">
        <v>103</v>
      </c>
      <c r="B105" s="204" t="s">
        <v>332</v>
      </c>
      <c r="C105" s="179"/>
    </row>
    <row r="106" spans="1:3" s="197" customFormat="1" ht="12" customHeight="1">
      <c r="A106" s="173" t="s">
        <v>105</v>
      </c>
      <c r="B106" s="205" t="s">
        <v>333</v>
      </c>
      <c r="C106" s="179"/>
    </row>
    <row r="107" spans="1:3" s="197" customFormat="1" ht="12" customHeight="1">
      <c r="A107" s="206" t="s">
        <v>144</v>
      </c>
      <c r="B107" s="207" t="s">
        <v>334</v>
      </c>
      <c r="C107" s="179"/>
    </row>
    <row r="108" spans="1:3" s="197" customFormat="1" ht="12" customHeight="1">
      <c r="A108" s="173" t="s">
        <v>335</v>
      </c>
      <c r="B108" s="207" t="s">
        <v>336</v>
      </c>
      <c r="C108" s="179"/>
    </row>
    <row r="109" spans="1:3" s="197" customFormat="1" ht="12" customHeight="1" thickBot="1">
      <c r="A109" s="208" t="s">
        <v>337</v>
      </c>
      <c r="B109" s="209" t="s">
        <v>338</v>
      </c>
      <c r="C109" s="210"/>
    </row>
    <row r="110" spans="1:3" s="197" customFormat="1" ht="12" customHeight="1" thickBot="1">
      <c r="A110" s="166" t="s">
        <v>14</v>
      </c>
      <c r="B110" s="211" t="s">
        <v>420</v>
      </c>
      <c r="C110" s="168">
        <f>+C111+C113+C115</f>
        <v>0</v>
      </c>
    </row>
    <row r="111" spans="1:3" s="197" customFormat="1" ht="12" customHeight="1">
      <c r="A111" s="170" t="s">
        <v>91</v>
      </c>
      <c r="B111" s="201" t="s">
        <v>175</v>
      </c>
      <c r="C111" s="172"/>
    </row>
    <row r="112" spans="1:3" s="197" customFormat="1" ht="12" customHeight="1">
      <c r="A112" s="170" t="s">
        <v>92</v>
      </c>
      <c r="B112" s="212" t="s">
        <v>339</v>
      </c>
      <c r="C112" s="172"/>
    </row>
    <row r="113" spans="1:3" s="197" customFormat="1" ht="12" customHeight="1">
      <c r="A113" s="170" t="s">
        <v>93</v>
      </c>
      <c r="B113" s="212" t="s">
        <v>145</v>
      </c>
      <c r="C113" s="175"/>
    </row>
    <row r="114" spans="1:3" s="197" customFormat="1" ht="12" customHeight="1">
      <c r="A114" s="170" t="s">
        <v>94</v>
      </c>
      <c r="B114" s="212" t="s">
        <v>340</v>
      </c>
      <c r="C114" s="213"/>
    </row>
    <row r="115" spans="1:3" s="197" customFormat="1" ht="12" customHeight="1">
      <c r="A115" s="170" t="s">
        <v>95</v>
      </c>
      <c r="B115" s="214" t="s">
        <v>177</v>
      </c>
      <c r="C115" s="213"/>
    </row>
    <row r="116" spans="1:3" s="197" customFormat="1" ht="12" customHeight="1">
      <c r="A116" s="170" t="s">
        <v>104</v>
      </c>
      <c r="B116" s="215" t="s">
        <v>341</v>
      </c>
      <c r="C116" s="213"/>
    </row>
    <row r="117" spans="1:3" s="197" customFormat="1" ht="12" customHeight="1">
      <c r="A117" s="170" t="s">
        <v>106</v>
      </c>
      <c r="B117" s="216" t="s">
        <v>342</v>
      </c>
      <c r="C117" s="213"/>
    </row>
    <row r="118" spans="1:3" s="197" customFormat="1" ht="12">
      <c r="A118" s="170" t="s">
        <v>146</v>
      </c>
      <c r="B118" s="205" t="s">
        <v>330</v>
      </c>
      <c r="C118" s="213"/>
    </row>
    <row r="119" spans="1:3" s="197" customFormat="1" ht="12" customHeight="1">
      <c r="A119" s="170" t="s">
        <v>147</v>
      </c>
      <c r="B119" s="205" t="s">
        <v>343</v>
      </c>
      <c r="C119" s="213"/>
    </row>
    <row r="120" spans="1:3" s="197" customFormat="1" ht="12" customHeight="1">
      <c r="A120" s="170" t="s">
        <v>148</v>
      </c>
      <c r="B120" s="205" t="s">
        <v>344</v>
      </c>
      <c r="C120" s="213"/>
    </row>
    <row r="121" spans="1:3" s="197" customFormat="1" ht="12" customHeight="1">
      <c r="A121" s="170" t="s">
        <v>345</v>
      </c>
      <c r="B121" s="205" t="s">
        <v>333</v>
      </c>
      <c r="C121" s="213"/>
    </row>
    <row r="122" spans="1:3" s="197" customFormat="1" ht="12" customHeight="1">
      <c r="A122" s="170" t="s">
        <v>346</v>
      </c>
      <c r="B122" s="205" t="s">
        <v>347</v>
      </c>
      <c r="C122" s="213"/>
    </row>
    <row r="123" spans="1:3" s="197" customFormat="1" ht="12.75" thickBot="1">
      <c r="A123" s="206" t="s">
        <v>348</v>
      </c>
      <c r="B123" s="205" t="s">
        <v>349</v>
      </c>
      <c r="C123" s="217"/>
    </row>
    <row r="124" spans="1:3" s="197" customFormat="1" ht="12" customHeight="1" thickBot="1">
      <c r="A124" s="166" t="s">
        <v>15</v>
      </c>
      <c r="B124" s="218" t="s">
        <v>350</v>
      </c>
      <c r="C124" s="168">
        <f>+C125+C126</f>
        <v>0</v>
      </c>
    </row>
    <row r="125" spans="1:3" s="197" customFormat="1" ht="12" customHeight="1">
      <c r="A125" s="170" t="s">
        <v>74</v>
      </c>
      <c r="B125" s="219" t="s">
        <v>51</v>
      </c>
      <c r="C125" s="172"/>
    </row>
    <row r="126" spans="1:3" s="197" customFormat="1" ht="12" customHeight="1" thickBot="1">
      <c r="A126" s="176" t="s">
        <v>75</v>
      </c>
      <c r="B126" s="212" t="s">
        <v>52</v>
      </c>
      <c r="C126" s="179"/>
    </row>
    <row r="127" spans="1:3" s="197" customFormat="1" ht="12" customHeight="1" thickBot="1">
      <c r="A127" s="166" t="s">
        <v>16</v>
      </c>
      <c r="B127" s="218" t="s">
        <v>351</v>
      </c>
      <c r="C127" s="168">
        <f>+C94+C110+C124</f>
        <v>20297998</v>
      </c>
    </row>
    <row r="128" spans="1:3" s="197" customFormat="1" ht="12" customHeight="1" thickBot="1">
      <c r="A128" s="166" t="s">
        <v>17</v>
      </c>
      <c r="B128" s="218" t="s">
        <v>352</v>
      </c>
      <c r="C128" s="168">
        <f>+C129+C130+C131</f>
        <v>0</v>
      </c>
    </row>
    <row r="129" spans="1:3" s="197" customFormat="1" ht="12" customHeight="1">
      <c r="A129" s="170" t="s">
        <v>78</v>
      </c>
      <c r="B129" s="219" t="s">
        <v>353</v>
      </c>
      <c r="C129" s="213"/>
    </row>
    <row r="130" spans="1:3" s="197" customFormat="1" ht="12" customHeight="1">
      <c r="A130" s="170" t="s">
        <v>79</v>
      </c>
      <c r="B130" s="219" t="s">
        <v>354</v>
      </c>
      <c r="C130" s="213"/>
    </row>
    <row r="131" spans="1:3" s="197" customFormat="1" ht="12" customHeight="1" thickBot="1">
      <c r="A131" s="206" t="s">
        <v>80</v>
      </c>
      <c r="B131" s="220" t="s">
        <v>355</v>
      </c>
      <c r="C131" s="213"/>
    </row>
    <row r="132" spans="1:3" s="197" customFormat="1" ht="12" customHeight="1" thickBot="1">
      <c r="A132" s="166" t="s">
        <v>18</v>
      </c>
      <c r="B132" s="218" t="s">
        <v>356</v>
      </c>
      <c r="C132" s="168">
        <f>+C133+C134+C135+C136</f>
        <v>0</v>
      </c>
    </row>
    <row r="133" spans="1:3" s="197" customFormat="1" ht="12" customHeight="1">
      <c r="A133" s="170" t="s">
        <v>81</v>
      </c>
      <c r="B133" s="219" t="s">
        <v>357</v>
      </c>
      <c r="C133" s="213"/>
    </row>
    <row r="134" spans="1:3" s="197" customFormat="1" ht="12" customHeight="1">
      <c r="A134" s="170" t="s">
        <v>82</v>
      </c>
      <c r="B134" s="219" t="s">
        <v>358</v>
      </c>
      <c r="C134" s="213"/>
    </row>
    <row r="135" spans="1:3" s="197" customFormat="1" ht="12" customHeight="1">
      <c r="A135" s="170" t="s">
        <v>261</v>
      </c>
      <c r="B135" s="219" t="s">
        <v>359</v>
      </c>
      <c r="C135" s="213"/>
    </row>
    <row r="136" spans="1:3" s="197" customFormat="1" ht="12" customHeight="1" thickBot="1">
      <c r="A136" s="206" t="s">
        <v>263</v>
      </c>
      <c r="B136" s="220" t="s">
        <v>360</v>
      </c>
      <c r="C136" s="213"/>
    </row>
    <row r="137" spans="1:3" s="197" customFormat="1" ht="12" customHeight="1" thickBot="1">
      <c r="A137" s="166" t="s">
        <v>19</v>
      </c>
      <c r="B137" s="218" t="s">
        <v>361</v>
      </c>
      <c r="C137" s="180">
        <f>+C138+C139+C140+C141</f>
        <v>0</v>
      </c>
    </row>
    <row r="138" spans="1:3" s="197" customFormat="1" ht="12" customHeight="1">
      <c r="A138" s="170" t="s">
        <v>83</v>
      </c>
      <c r="B138" s="219" t="s">
        <v>362</v>
      </c>
      <c r="C138" s="213"/>
    </row>
    <row r="139" spans="1:3" s="197" customFormat="1" ht="12" customHeight="1">
      <c r="A139" s="170" t="s">
        <v>84</v>
      </c>
      <c r="B139" s="219" t="s">
        <v>363</v>
      </c>
      <c r="C139" s="213"/>
    </row>
    <row r="140" spans="1:3" s="197" customFormat="1" ht="12" customHeight="1">
      <c r="A140" s="170" t="s">
        <v>270</v>
      </c>
      <c r="B140" s="219" t="s">
        <v>364</v>
      </c>
      <c r="C140" s="213"/>
    </row>
    <row r="141" spans="1:3" s="197" customFormat="1" ht="12" customHeight="1" thickBot="1">
      <c r="A141" s="206" t="s">
        <v>272</v>
      </c>
      <c r="B141" s="220" t="s">
        <v>365</v>
      </c>
      <c r="C141" s="213"/>
    </row>
    <row r="142" spans="1:3" s="197" customFormat="1" ht="12" customHeight="1" thickBot="1">
      <c r="A142" s="166" t="s">
        <v>20</v>
      </c>
      <c r="B142" s="218" t="s">
        <v>366</v>
      </c>
      <c r="C142" s="221">
        <f>+C143+C144+C145+C146</f>
        <v>0</v>
      </c>
    </row>
    <row r="143" spans="1:3" s="197" customFormat="1" ht="12" customHeight="1">
      <c r="A143" s="170" t="s">
        <v>139</v>
      </c>
      <c r="B143" s="219" t="s">
        <v>367</v>
      </c>
      <c r="C143" s="213"/>
    </row>
    <row r="144" spans="1:3" s="197" customFormat="1" ht="12" customHeight="1">
      <c r="A144" s="170" t="s">
        <v>140</v>
      </c>
      <c r="B144" s="219" t="s">
        <v>368</v>
      </c>
      <c r="C144" s="213"/>
    </row>
    <row r="145" spans="1:3" s="197" customFormat="1" ht="12" customHeight="1">
      <c r="A145" s="170" t="s">
        <v>176</v>
      </c>
      <c r="B145" s="219" t="s">
        <v>369</v>
      </c>
      <c r="C145" s="213"/>
    </row>
    <row r="146" spans="1:3" s="197" customFormat="1" ht="12" customHeight="1" thickBot="1">
      <c r="A146" s="170" t="s">
        <v>278</v>
      </c>
      <c r="B146" s="219" t="s">
        <v>370</v>
      </c>
      <c r="C146" s="213"/>
    </row>
    <row r="147" spans="1:9" s="197" customFormat="1" ht="15" customHeight="1" thickBot="1">
      <c r="A147" s="166" t="s">
        <v>21</v>
      </c>
      <c r="B147" s="218" t="s">
        <v>371</v>
      </c>
      <c r="C147" s="146">
        <f>+C128+C132+C137+C142</f>
        <v>0</v>
      </c>
      <c r="F147" s="222"/>
      <c r="G147" s="223"/>
      <c r="H147" s="223"/>
      <c r="I147" s="223"/>
    </row>
    <row r="148" spans="1:3" s="169" customFormat="1" ht="12.75" customHeight="1" thickBot="1">
      <c r="A148" s="224" t="s">
        <v>22</v>
      </c>
      <c r="B148" s="129" t="s">
        <v>372</v>
      </c>
      <c r="C148" s="146">
        <f>+C127+C147</f>
        <v>20297998</v>
      </c>
    </row>
    <row r="149" ht="7.5" customHeight="1"/>
    <row r="150" spans="1:3" ht="15.75">
      <c r="A150" s="437" t="s">
        <v>373</v>
      </c>
      <c r="B150" s="437"/>
      <c r="C150" s="437"/>
    </row>
    <row r="151" spans="1:3" ht="15" customHeight="1" thickBot="1">
      <c r="A151" s="431" t="s">
        <v>120</v>
      </c>
      <c r="B151" s="431"/>
      <c r="C151" s="114" t="s">
        <v>9</v>
      </c>
    </row>
    <row r="152" spans="1:4" ht="13.5" customHeight="1" thickBot="1">
      <c r="A152" s="3">
        <v>1</v>
      </c>
      <c r="B152" s="7" t="s">
        <v>374</v>
      </c>
      <c r="C152" s="112">
        <f>+C63-C127</f>
        <v>-20297998</v>
      </c>
      <c r="D152" s="147"/>
    </row>
    <row r="153" spans="1:3" ht="27.75" customHeight="1" thickBot="1">
      <c r="A153" s="3" t="s">
        <v>14</v>
      </c>
      <c r="B153" s="7" t="s">
        <v>375</v>
      </c>
      <c r="C153" s="112">
        <f>+C87-C147</f>
        <v>0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1" sqref="F1:F31"/>
    </sheetView>
  </sheetViews>
  <sheetFormatPr defaultColWidth="9.00390625" defaultRowHeight="12.75"/>
  <cols>
    <col min="1" max="1" width="6.875" style="28" customWidth="1"/>
    <col min="2" max="2" width="55.125" style="79" customWidth="1"/>
    <col min="3" max="3" width="16.375" style="28" customWidth="1"/>
    <col min="4" max="4" width="55.125" style="28" customWidth="1"/>
    <col min="5" max="5" width="16.375" style="28" customWidth="1"/>
    <col min="6" max="6" width="4.875" style="28" customWidth="1"/>
    <col min="7" max="16384" width="9.375" style="28" customWidth="1"/>
  </cols>
  <sheetData>
    <row r="1" spans="2:6" ht="39.75" customHeight="1">
      <c r="B1" s="115" t="s">
        <v>124</v>
      </c>
      <c r="C1" s="116"/>
      <c r="D1" s="116"/>
      <c r="E1" s="116"/>
      <c r="F1" s="443" t="s">
        <v>556</v>
      </c>
    </row>
    <row r="2" spans="5:6" ht="14.25" thickBot="1">
      <c r="E2" s="114" t="s">
        <v>9</v>
      </c>
      <c r="F2" s="443"/>
    </row>
    <row r="3" spans="1:6" ht="18" customHeight="1" thickBot="1">
      <c r="A3" s="444" t="s">
        <v>60</v>
      </c>
      <c r="B3" s="117" t="s">
        <v>48</v>
      </c>
      <c r="C3" s="118"/>
      <c r="D3" s="117" t="s">
        <v>50</v>
      </c>
      <c r="E3" s="148"/>
      <c r="F3" s="443"/>
    </row>
    <row r="4" spans="1:6" s="119" customFormat="1" ht="35.25" customHeight="1" thickBot="1">
      <c r="A4" s="445"/>
      <c r="B4" s="80" t="s">
        <v>53</v>
      </c>
      <c r="C4" s="81" t="s">
        <v>488</v>
      </c>
      <c r="D4" s="80" t="s">
        <v>53</v>
      </c>
      <c r="E4" s="24" t="s">
        <v>488</v>
      </c>
      <c r="F4" s="443"/>
    </row>
    <row r="5" spans="1:6" s="124" customFormat="1" ht="12" customHeight="1" thickBot="1">
      <c r="A5" s="120">
        <v>1</v>
      </c>
      <c r="B5" s="121">
        <v>2</v>
      </c>
      <c r="C5" s="122" t="s">
        <v>15</v>
      </c>
      <c r="D5" s="121" t="s">
        <v>16</v>
      </c>
      <c r="E5" s="123" t="s">
        <v>17</v>
      </c>
      <c r="F5" s="443"/>
    </row>
    <row r="6" spans="1:6" s="233" customFormat="1" ht="12.75" customHeight="1">
      <c r="A6" s="229" t="s">
        <v>13</v>
      </c>
      <c r="B6" s="230" t="s">
        <v>376</v>
      </c>
      <c r="C6" s="231">
        <v>81101480</v>
      </c>
      <c r="D6" s="230" t="s">
        <v>54</v>
      </c>
      <c r="E6" s="232">
        <v>52234637</v>
      </c>
      <c r="F6" s="443"/>
    </row>
    <row r="7" spans="1:6" s="233" customFormat="1" ht="12.75" customHeight="1">
      <c r="A7" s="234" t="s">
        <v>14</v>
      </c>
      <c r="B7" s="235" t="s">
        <v>377</v>
      </c>
      <c r="C7" s="236">
        <v>35755729</v>
      </c>
      <c r="D7" s="235" t="s">
        <v>141</v>
      </c>
      <c r="E7" s="237">
        <v>7776868</v>
      </c>
      <c r="F7" s="443"/>
    </row>
    <row r="8" spans="1:6" s="233" customFormat="1" ht="12.75" customHeight="1">
      <c r="A8" s="234" t="s">
        <v>15</v>
      </c>
      <c r="B8" s="235" t="s">
        <v>378</v>
      </c>
      <c r="C8" s="236"/>
      <c r="D8" s="235" t="s">
        <v>180</v>
      </c>
      <c r="E8" s="237">
        <v>36278518</v>
      </c>
      <c r="F8" s="443"/>
    </row>
    <row r="9" spans="1:6" s="233" customFormat="1" ht="12.75" customHeight="1">
      <c r="A9" s="234" t="s">
        <v>16</v>
      </c>
      <c r="B9" s="235" t="s">
        <v>132</v>
      </c>
      <c r="C9" s="236">
        <v>31300000</v>
      </c>
      <c r="D9" s="235" t="s">
        <v>142</v>
      </c>
      <c r="E9" s="237">
        <v>9032299</v>
      </c>
      <c r="F9" s="443"/>
    </row>
    <row r="10" spans="1:6" s="233" customFormat="1" ht="12.75" customHeight="1">
      <c r="A10" s="234" t="s">
        <v>17</v>
      </c>
      <c r="B10" s="238" t="s">
        <v>379</v>
      </c>
      <c r="C10" s="236">
        <v>240000</v>
      </c>
      <c r="D10" s="235" t="s">
        <v>143</v>
      </c>
      <c r="E10" s="237">
        <v>15109485</v>
      </c>
      <c r="F10" s="443"/>
    </row>
    <row r="11" spans="1:6" s="233" customFormat="1" ht="12.75" customHeight="1">
      <c r="A11" s="234" t="s">
        <v>18</v>
      </c>
      <c r="B11" s="235" t="s">
        <v>380</v>
      </c>
      <c r="C11" s="239"/>
      <c r="D11" s="235" t="s">
        <v>45</v>
      </c>
      <c r="E11" s="237"/>
      <c r="F11" s="443"/>
    </row>
    <row r="12" spans="1:6" s="233" customFormat="1" ht="12.75" customHeight="1">
      <c r="A12" s="234" t="s">
        <v>19</v>
      </c>
      <c r="B12" s="235" t="s">
        <v>257</v>
      </c>
      <c r="C12" s="236">
        <v>11386711</v>
      </c>
      <c r="D12" s="240"/>
      <c r="E12" s="237"/>
      <c r="F12" s="443"/>
    </row>
    <row r="13" spans="1:6" s="233" customFormat="1" ht="12.75" customHeight="1">
      <c r="A13" s="234" t="s">
        <v>20</v>
      </c>
      <c r="B13" s="240"/>
      <c r="C13" s="236"/>
      <c r="D13" s="240"/>
      <c r="E13" s="237"/>
      <c r="F13" s="443"/>
    </row>
    <row r="14" spans="1:6" s="233" customFormat="1" ht="12.75" customHeight="1">
      <c r="A14" s="234" t="s">
        <v>21</v>
      </c>
      <c r="B14" s="241"/>
      <c r="C14" s="239"/>
      <c r="D14" s="240"/>
      <c r="E14" s="237"/>
      <c r="F14" s="443"/>
    </row>
    <row r="15" spans="1:6" s="233" customFormat="1" ht="12.75" customHeight="1">
      <c r="A15" s="234" t="s">
        <v>22</v>
      </c>
      <c r="B15" s="240"/>
      <c r="C15" s="236"/>
      <c r="D15" s="240"/>
      <c r="E15" s="237"/>
      <c r="F15" s="443"/>
    </row>
    <row r="16" spans="1:6" s="233" customFormat="1" ht="12.75" customHeight="1">
      <c r="A16" s="234" t="s">
        <v>23</v>
      </c>
      <c r="B16" s="240"/>
      <c r="C16" s="236"/>
      <c r="D16" s="240"/>
      <c r="E16" s="237"/>
      <c r="F16" s="443"/>
    </row>
    <row r="17" spans="1:6" s="233" customFormat="1" ht="12.75" customHeight="1" thickBot="1">
      <c r="A17" s="234" t="s">
        <v>24</v>
      </c>
      <c r="B17" s="242"/>
      <c r="C17" s="243"/>
      <c r="D17" s="240"/>
      <c r="E17" s="244"/>
      <c r="F17" s="443"/>
    </row>
    <row r="18" spans="1:6" s="233" customFormat="1" ht="32.25" customHeight="1" thickBot="1">
      <c r="A18" s="245" t="s">
        <v>25</v>
      </c>
      <c r="B18" s="246" t="s">
        <v>381</v>
      </c>
      <c r="C18" s="247">
        <f>+C6+C7+C9+C10+C12+C13+C14+C15+C16+C17</f>
        <v>159783920</v>
      </c>
      <c r="D18" s="246" t="s">
        <v>382</v>
      </c>
      <c r="E18" s="248">
        <f>SUM(E6:E17)</f>
        <v>120431807</v>
      </c>
      <c r="F18" s="443"/>
    </row>
    <row r="19" spans="1:6" s="233" customFormat="1" ht="12.75" customHeight="1">
      <c r="A19" s="249" t="s">
        <v>26</v>
      </c>
      <c r="B19" s="250" t="s">
        <v>383</v>
      </c>
      <c r="C19" s="251">
        <f>+C20+C21+C22+C23</f>
        <v>9894993</v>
      </c>
      <c r="D19" s="235" t="s">
        <v>149</v>
      </c>
      <c r="E19" s="252"/>
      <c r="F19" s="443"/>
    </row>
    <row r="20" spans="1:6" s="233" customFormat="1" ht="12.75" customHeight="1">
      <c r="A20" s="234" t="s">
        <v>27</v>
      </c>
      <c r="B20" s="235" t="s">
        <v>173</v>
      </c>
      <c r="C20" s="236">
        <v>9894993</v>
      </c>
      <c r="D20" s="235" t="s">
        <v>384</v>
      </c>
      <c r="E20" s="237"/>
      <c r="F20" s="443"/>
    </row>
    <row r="21" spans="1:6" s="233" customFormat="1" ht="12.75" customHeight="1">
      <c r="A21" s="234" t="s">
        <v>28</v>
      </c>
      <c r="B21" s="235" t="s">
        <v>174</v>
      </c>
      <c r="C21" s="236"/>
      <c r="D21" s="235" t="s">
        <v>122</v>
      </c>
      <c r="E21" s="237"/>
      <c r="F21" s="443"/>
    </row>
    <row r="22" spans="1:6" s="233" customFormat="1" ht="12.75" customHeight="1">
      <c r="A22" s="234" t="s">
        <v>29</v>
      </c>
      <c r="B22" s="235" t="s">
        <v>178</v>
      </c>
      <c r="C22" s="236"/>
      <c r="D22" s="235" t="s">
        <v>123</v>
      </c>
      <c r="E22" s="237"/>
      <c r="F22" s="443"/>
    </row>
    <row r="23" spans="1:6" s="233" customFormat="1" ht="12.75" customHeight="1">
      <c r="A23" s="234" t="s">
        <v>30</v>
      </c>
      <c r="B23" s="235" t="s">
        <v>179</v>
      </c>
      <c r="C23" s="236"/>
      <c r="D23" s="250" t="s">
        <v>181</v>
      </c>
      <c r="E23" s="237"/>
      <c r="F23" s="443"/>
    </row>
    <row r="24" spans="1:6" s="233" customFormat="1" ht="12.75" customHeight="1">
      <c r="A24" s="234" t="s">
        <v>31</v>
      </c>
      <c r="B24" s="235" t="s">
        <v>385</v>
      </c>
      <c r="C24" s="253">
        <f>+C25+C26</f>
        <v>0</v>
      </c>
      <c r="D24" s="235" t="s">
        <v>150</v>
      </c>
      <c r="E24" s="237"/>
      <c r="F24" s="443"/>
    </row>
    <row r="25" spans="1:6" s="233" customFormat="1" ht="12.75" customHeight="1">
      <c r="A25" s="249" t="s">
        <v>32</v>
      </c>
      <c r="B25" s="250" t="s">
        <v>386</v>
      </c>
      <c r="C25" s="254"/>
      <c r="D25" s="230" t="s">
        <v>151</v>
      </c>
      <c r="E25" s="252"/>
      <c r="F25" s="443"/>
    </row>
    <row r="26" spans="1:6" s="233" customFormat="1" ht="12.75" customHeight="1">
      <c r="A26" s="234" t="s">
        <v>33</v>
      </c>
      <c r="B26" s="235" t="s">
        <v>387</v>
      </c>
      <c r="C26" s="236"/>
      <c r="D26" s="240" t="s">
        <v>440</v>
      </c>
      <c r="E26" s="237">
        <v>40813761</v>
      </c>
      <c r="F26" s="443"/>
    </row>
    <row r="27" spans="1:6" s="233" customFormat="1" ht="12.75" customHeight="1" thickBot="1">
      <c r="A27" s="249" t="s">
        <v>34</v>
      </c>
      <c r="B27" s="250"/>
      <c r="C27" s="254"/>
      <c r="D27" s="255" t="s">
        <v>363</v>
      </c>
      <c r="E27" s="252">
        <v>2449314</v>
      </c>
      <c r="F27" s="443"/>
    </row>
    <row r="28" spans="1:6" s="233" customFormat="1" ht="29.25" customHeight="1" thickBot="1">
      <c r="A28" s="245" t="s">
        <v>34</v>
      </c>
      <c r="B28" s="246" t="s">
        <v>388</v>
      </c>
      <c r="C28" s="247">
        <f>+C19+C24</f>
        <v>9894993</v>
      </c>
      <c r="D28" s="246" t="s">
        <v>389</v>
      </c>
      <c r="E28" s="248">
        <f>SUM(E19:E27)</f>
        <v>43263075</v>
      </c>
      <c r="F28" s="443"/>
    </row>
    <row r="29" spans="1:6" ht="13.5" thickBot="1">
      <c r="A29" s="125" t="s">
        <v>35</v>
      </c>
      <c r="B29" s="126" t="s">
        <v>390</v>
      </c>
      <c r="C29" s="127">
        <f>+C18+C28</f>
        <v>169678913</v>
      </c>
      <c r="D29" s="126" t="s">
        <v>391</v>
      </c>
      <c r="E29" s="127">
        <f>+E18+E28</f>
        <v>163694882</v>
      </c>
      <c r="F29" s="443"/>
    </row>
    <row r="30" spans="1:6" ht="13.5" thickBot="1">
      <c r="A30" s="125" t="s">
        <v>36</v>
      </c>
      <c r="B30" s="126" t="s">
        <v>127</v>
      </c>
      <c r="C30" s="127" t="str">
        <f>IF(C18-E18&lt;0,E18-C18,"-")</f>
        <v>-</v>
      </c>
      <c r="D30" s="126" t="s">
        <v>128</v>
      </c>
      <c r="E30" s="127">
        <f>IF(C18-E18&gt;0,C18-E18,"-")</f>
        <v>39352113</v>
      </c>
      <c r="F30" s="443"/>
    </row>
    <row r="31" spans="1:6" ht="13.5" thickBot="1">
      <c r="A31" s="125" t="s">
        <v>37</v>
      </c>
      <c r="B31" s="126" t="s">
        <v>182</v>
      </c>
      <c r="C31" s="127" t="str">
        <f>IF(C18+C19-E29&lt;0,E29-(C18+C19),"-")</f>
        <v>-</v>
      </c>
      <c r="D31" s="126" t="s">
        <v>183</v>
      </c>
      <c r="E31" s="127">
        <f>IF(C18+C19-E29&gt;0,C18+C19-E29,"-")</f>
        <v>5984031</v>
      </c>
      <c r="F31" s="443"/>
    </row>
    <row r="32" spans="2:4" ht="18.75">
      <c r="B32" s="446"/>
      <c r="C32" s="446"/>
      <c r="D32" s="446"/>
    </row>
  </sheetData>
  <sheetProtection/>
  <mergeCells count="3">
    <mergeCell ref="F1:F31"/>
    <mergeCell ref="A3:A4"/>
    <mergeCell ref="B32:D32"/>
  </mergeCells>
  <printOptions/>
  <pageMargins left="0.75" right="0.75" top="1" bottom="1" header="0.5" footer="0.5"/>
  <pageSetup horizontalDpi="300" verticalDpi="3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1" sqref="F1:F33"/>
    </sheetView>
  </sheetViews>
  <sheetFormatPr defaultColWidth="9.00390625" defaultRowHeight="12.75"/>
  <cols>
    <col min="1" max="1" width="6.875" style="28" customWidth="1"/>
    <col min="2" max="2" width="55.125" style="79" customWidth="1"/>
    <col min="3" max="3" width="16.375" style="28" customWidth="1"/>
    <col min="4" max="4" width="55.125" style="28" customWidth="1"/>
    <col min="5" max="5" width="16.50390625" style="28" customWidth="1"/>
    <col min="6" max="6" width="4.875" style="28" customWidth="1"/>
    <col min="7" max="16384" width="9.375" style="28" customWidth="1"/>
  </cols>
  <sheetData>
    <row r="1" spans="2:6" ht="32.25" customHeight="1">
      <c r="B1" s="115" t="s">
        <v>125</v>
      </c>
      <c r="C1" s="116"/>
      <c r="D1" s="116"/>
      <c r="E1" s="116"/>
      <c r="F1" s="443" t="s">
        <v>557</v>
      </c>
    </row>
    <row r="2" spans="5:6" ht="14.25" thickBot="1">
      <c r="E2" s="114" t="s">
        <v>9</v>
      </c>
      <c r="F2" s="443"/>
    </row>
    <row r="3" spans="1:6" ht="13.5" thickBot="1">
      <c r="A3" s="447" t="s">
        <v>60</v>
      </c>
      <c r="B3" s="117" t="s">
        <v>48</v>
      </c>
      <c r="C3" s="118"/>
      <c r="D3" s="117" t="s">
        <v>50</v>
      </c>
      <c r="E3" s="148"/>
      <c r="F3" s="443"/>
    </row>
    <row r="4" spans="1:6" s="119" customFormat="1" ht="24.75" thickBot="1">
      <c r="A4" s="448"/>
      <c r="B4" s="80" t="s">
        <v>53</v>
      </c>
      <c r="C4" s="81" t="s">
        <v>488</v>
      </c>
      <c r="D4" s="80" t="s">
        <v>53</v>
      </c>
      <c r="E4" s="81" t="s">
        <v>488</v>
      </c>
      <c r="F4" s="443"/>
    </row>
    <row r="5" spans="1:6" s="119" customFormat="1" ht="13.5" thickBot="1">
      <c r="A5" s="120">
        <v>1</v>
      </c>
      <c r="B5" s="121">
        <v>2</v>
      </c>
      <c r="C5" s="122">
        <v>3</v>
      </c>
      <c r="D5" s="121">
        <v>4</v>
      </c>
      <c r="E5" s="123">
        <v>5</v>
      </c>
      <c r="F5" s="443"/>
    </row>
    <row r="6" spans="1:6" s="233" customFormat="1" ht="12.75" customHeight="1">
      <c r="A6" s="229" t="s">
        <v>13</v>
      </c>
      <c r="B6" s="230" t="s">
        <v>392</v>
      </c>
      <c r="C6" s="231"/>
      <c r="D6" s="230" t="s">
        <v>175</v>
      </c>
      <c r="E6" s="232">
        <v>1674106</v>
      </c>
      <c r="F6" s="443"/>
    </row>
    <row r="7" spans="1:6" s="233" customFormat="1" ht="15">
      <c r="A7" s="234" t="s">
        <v>14</v>
      </c>
      <c r="B7" s="235" t="s">
        <v>393</v>
      </c>
      <c r="C7" s="236"/>
      <c r="D7" s="235" t="s">
        <v>394</v>
      </c>
      <c r="E7" s="237"/>
      <c r="F7" s="443"/>
    </row>
    <row r="8" spans="1:6" s="233" customFormat="1" ht="12.75" customHeight="1">
      <c r="A8" s="234" t="s">
        <v>15</v>
      </c>
      <c r="B8" s="235" t="s">
        <v>4</v>
      </c>
      <c r="C8" s="236"/>
      <c r="D8" s="235" t="s">
        <v>145</v>
      </c>
      <c r="E8" s="237">
        <v>110902346</v>
      </c>
      <c r="F8" s="443"/>
    </row>
    <row r="9" spans="1:6" s="233" customFormat="1" ht="12.75" customHeight="1">
      <c r="A9" s="234" t="s">
        <v>16</v>
      </c>
      <c r="B9" s="235" t="s">
        <v>395</v>
      </c>
      <c r="C9" s="236"/>
      <c r="D9" s="235" t="s">
        <v>396</v>
      </c>
      <c r="E9" s="237"/>
      <c r="F9" s="443"/>
    </row>
    <row r="10" spans="1:6" s="233" customFormat="1" ht="12.75" customHeight="1">
      <c r="A10" s="234" t="s">
        <v>17</v>
      </c>
      <c r="B10" s="235" t="s">
        <v>397</v>
      </c>
      <c r="C10" s="236"/>
      <c r="D10" s="235" t="s">
        <v>177</v>
      </c>
      <c r="E10" s="237"/>
      <c r="F10" s="443"/>
    </row>
    <row r="11" spans="1:6" s="233" customFormat="1" ht="12.75" customHeight="1">
      <c r="A11" s="234" t="s">
        <v>18</v>
      </c>
      <c r="B11" s="235" t="s">
        <v>398</v>
      </c>
      <c r="C11" s="239"/>
      <c r="D11" s="240"/>
      <c r="E11" s="237"/>
      <c r="F11" s="443"/>
    </row>
    <row r="12" spans="1:6" s="233" customFormat="1" ht="12.75" customHeight="1">
      <c r="A12" s="234" t="s">
        <v>19</v>
      </c>
      <c r="B12" s="240"/>
      <c r="C12" s="236"/>
      <c r="D12" s="240"/>
      <c r="E12" s="237"/>
      <c r="F12" s="443"/>
    </row>
    <row r="13" spans="1:6" s="233" customFormat="1" ht="12.75" customHeight="1">
      <c r="A13" s="234" t="s">
        <v>20</v>
      </c>
      <c r="B13" s="240"/>
      <c r="C13" s="236"/>
      <c r="D13" s="240"/>
      <c r="E13" s="237"/>
      <c r="F13" s="443"/>
    </row>
    <row r="14" spans="1:6" s="233" customFormat="1" ht="12.75" customHeight="1">
      <c r="A14" s="234" t="s">
        <v>21</v>
      </c>
      <c r="B14" s="240"/>
      <c r="C14" s="239"/>
      <c r="D14" s="240"/>
      <c r="E14" s="237"/>
      <c r="F14" s="443"/>
    </row>
    <row r="15" spans="1:6" s="233" customFormat="1" ht="15">
      <c r="A15" s="234" t="s">
        <v>22</v>
      </c>
      <c r="B15" s="240"/>
      <c r="C15" s="239"/>
      <c r="D15" s="240"/>
      <c r="E15" s="237"/>
      <c r="F15" s="443"/>
    </row>
    <row r="16" spans="1:6" s="233" customFormat="1" ht="12.75" customHeight="1" thickBot="1">
      <c r="A16" s="249" t="s">
        <v>23</v>
      </c>
      <c r="B16" s="255"/>
      <c r="C16" s="256"/>
      <c r="D16" s="250" t="s">
        <v>45</v>
      </c>
      <c r="E16" s="252"/>
      <c r="F16" s="443"/>
    </row>
    <row r="17" spans="1:6" s="233" customFormat="1" ht="30.75" customHeight="1" thickBot="1">
      <c r="A17" s="245" t="s">
        <v>24</v>
      </c>
      <c r="B17" s="246" t="s">
        <v>399</v>
      </c>
      <c r="C17" s="247">
        <f>+C6+C8+C9+C11+C12+C13+C14+C15+C16</f>
        <v>0</v>
      </c>
      <c r="D17" s="246" t="s">
        <v>400</v>
      </c>
      <c r="E17" s="248">
        <f>+E6+E8+E10+E11+E12+E13+E14+E15+E16</f>
        <v>112576452</v>
      </c>
      <c r="F17" s="443"/>
    </row>
    <row r="18" spans="1:6" s="233" customFormat="1" ht="12.75" customHeight="1">
      <c r="A18" s="229" t="s">
        <v>25</v>
      </c>
      <c r="B18" s="257" t="s">
        <v>195</v>
      </c>
      <c r="C18" s="258">
        <f>+C19+C20+C21+C22+C23</f>
        <v>106592421</v>
      </c>
      <c r="D18" s="235" t="s">
        <v>149</v>
      </c>
      <c r="E18" s="232"/>
      <c r="F18" s="443"/>
    </row>
    <row r="19" spans="1:6" s="233" customFormat="1" ht="12.75" customHeight="1">
      <c r="A19" s="234" t="s">
        <v>26</v>
      </c>
      <c r="B19" s="259" t="s">
        <v>184</v>
      </c>
      <c r="C19" s="236">
        <v>106592421</v>
      </c>
      <c r="D19" s="235" t="s">
        <v>152</v>
      </c>
      <c r="E19" s="237"/>
      <c r="F19" s="443"/>
    </row>
    <row r="20" spans="1:6" s="233" customFormat="1" ht="12.75" customHeight="1">
      <c r="A20" s="229" t="s">
        <v>27</v>
      </c>
      <c r="B20" s="259" t="s">
        <v>185</v>
      </c>
      <c r="C20" s="236"/>
      <c r="D20" s="235" t="s">
        <v>122</v>
      </c>
      <c r="E20" s="237"/>
      <c r="F20" s="443"/>
    </row>
    <row r="21" spans="1:6" s="233" customFormat="1" ht="12.75" customHeight="1">
      <c r="A21" s="234" t="s">
        <v>28</v>
      </c>
      <c r="B21" s="259" t="s">
        <v>186</v>
      </c>
      <c r="C21" s="236"/>
      <c r="D21" s="235" t="s">
        <v>123</v>
      </c>
      <c r="E21" s="237"/>
      <c r="F21" s="443"/>
    </row>
    <row r="22" spans="1:6" s="233" customFormat="1" ht="12.75" customHeight="1">
      <c r="A22" s="229" t="s">
        <v>29</v>
      </c>
      <c r="B22" s="259" t="s">
        <v>187</v>
      </c>
      <c r="C22" s="236"/>
      <c r="D22" s="250" t="s">
        <v>181</v>
      </c>
      <c r="E22" s="237"/>
      <c r="F22" s="443"/>
    </row>
    <row r="23" spans="1:6" s="233" customFormat="1" ht="12.75" customHeight="1">
      <c r="A23" s="234" t="s">
        <v>30</v>
      </c>
      <c r="B23" s="260" t="s">
        <v>188</v>
      </c>
      <c r="C23" s="236"/>
      <c r="D23" s="235" t="s">
        <v>153</v>
      </c>
      <c r="E23" s="237"/>
      <c r="F23" s="443"/>
    </row>
    <row r="24" spans="1:6" s="233" customFormat="1" ht="12.75" customHeight="1">
      <c r="A24" s="229" t="s">
        <v>31</v>
      </c>
      <c r="B24" s="261" t="s">
        <v>189</v>
      </c>
      <c r="C24" s="253">
        <f>+C25+C26+C27+C28+C29</f>
        <v>0</v>
      </c>
      <c r="D24" s="230" t="s">
        <v>151</v>
      </c>
      <c r="E24" s="237"/>
      <c r="F24" s="443"/>
    </row>
    <row r="25" spans="1:6" s="233" customFormat="1" ht="12.75" customHeight="1">
      <c r="A25" s="234" t="s">
        <v>32</v>
      </c>
      <c r="B25" s="260" t="s">
        <v>190</v>
      </c>
      <c r="C25" s="236"/>
      <c r="D25" s="230" t="s">
        <v>401</v>
      </c>
      <c r="E25" s="237"/>
      <c r="F25" s="443"/>
    </row>
    <row r="26" spans="1:6" s="233" customFormat="1" ht="12.75" customHeight="1">
      <c r="A26" s="229" t="s">
        <v>33</v>
      </c>
      <c r="B26" s="260" t="s">
        <v>191</v>
      </c>
      <c r="C26" s="236"/>
      <c r="D26" s="262"/>
      <c r="E26" s="237"/>
      <c r="F26" s="443"/>
    </row>
    <row r="27" spans="1:6" s="233" customFormat="1" ht="12.75" customHeight="1">
      <c r="A27" s="234" t="s">
        <v>34</v>
      </c>
      <c r="B27" s="259" t="s">
        <v>192</v>
      </c>
      <c r="C27" s="236"/>
      <c r="D27" s="262"/>
      <c r="E27" s="237"/>
      <c r="F27" s="443"/>
    </row>
    <row r="28" spans="1:6" s="233" customFormat="1" ht="12.75" customHeight="1">
      <c r="A28" s="229" t="s">
        <v>35</v>
      </c>
      <c r="B28" s="263" t="s">
        <v>193</v>
      </c>
      <c r="C28" s="236"/>
      <c r="D28" s="240"/>
      <c r="E28" s="237"/>
      <c r="F28" s="443"/>
    </row>
    <row r="29" spans="1:6" s="233" customFormat="1" ht="12.75" customHeight="1" thickBot="1">
      <c r="A29" s="234" t="s">
        <v>36</v>
      </c>
      <c r="B29" s="264" t="s">
        <v>194</v>
      </c>
      <c r="C29" s="236"/>
      <c r="D29" s="262"/>
      <c r="E29" s="237"/>
      <c r="F29" s="443"/>
    </row>
    <row r="30" spans="1:6" s="233" customFormat="1" ht="42.75" customHeight="1" thickBot="1">
      <c r="A30" s="245" t="s">
        <v>37</v>
      </c>
      <c r="B30" s="246" t="s">
        <v>402</v>
      </c>
      <c r="C30" s="247">
        <f>+C18+C24</f>
        <v>106592421</v>
      </c>
      <c r="D30" s="246" t="s">
        <v>403</v>
      </c>
      <c r="E30" s="248">
        <f>SUM(E18:E29)</f>
        <v>0</v>
      </c>
      <c r="F30" s="443"/>
    </row>
    <row r="31" spans="1:6" ht="13.5" thickBot="1">
      <c r="A31" s="125" t="s">
        <v>38</v>
      </c>
      <c r="B31" s="126" t="s">
        <v>404</v>
      </c>
      <c r="C31" s="127">
        <f>+C17+C30</f>
        <v>106592421</v>
      </c>
      <c r="D31" s="126" t="s">
        <v>405</v>
      </c>
      <c r="E31" s="127">
        <f>+E17+E30</f>
        <v>112576452</v>
      </c>
      <c r="F31" s="443"/>
    </row>
    <row r="32" spans="1:6" ht="13.5" thickBot="1">
      <c r="A32" s="125" t="s">
        <v>39</v>
      </c>
      <c r="B32" s="126" t="s">
        <v>127</v>
      </c>
      <c r="C32" s="127">
        <f>IF(C17-E17&lt;0,E17-C17,"-")</f>
        <v>112576452</v>
      </c>
      <c r="D32" s="126" t="s">
        <v>128</v>
      </c>
      <c r="E32" s="127" t="str">
        <f>IF(C17-E17&gt;0,C17-E17,"-")</f>
        <v>-</v>
      </c>
      <c r="F32" s="443"/>
    </row>
    <row r="33" spans="1:6" ht="13.5" thickBot="1">
      <c r="A33" s="125" t="s">
        <v>40</v>
      </c>
      <c r="B33" s="126" t="s">
        <v>182</v>
      </c>
      <c r="C33" s="127">
        <f>IF(C17+C18-E31&lt;0,E31-(C17+C18),"-")</f>
        <v>5984031</v>
      </c>
      <c r="D33" s="126" t="s">
        <v>183</v>
      </c>
      <c r="E33" s="127" t="str">
        <f>IF(C17+C18-E31&gt;0,C17+C18-E31,"-")</f>
        <v>-</v>
      </c>
      <c r="F33" s="443"/>
    </row>
  </sheetData>
  <sheetProtection/>
  <mergeCells count="2">
    <mergeCell ref="F1:F33"/>
    <mergeCell ref="A3:A4"/>
  </mergeCells>
  <printOptions/>
  <pageMargins left="0.75" right="0.75" top="0.76" bottom="0.73" header="0.5" footer="0.5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2"/>
  <sheetViews>
    <sheetView zoomScalePageLayoutView="0" workbookViewId="0" topLeftCell="A109">
      <selection activeCell="A3" sqref="A3:C3"/>
    </sheetView>
  </sheetViews>
  <sheetFormatPr defaultColWidth="9.00390625" defaultRowHeight="12.75"/>
  <cols>
    <col min="1" max="1" width="9.50390625" style="130" customWidth="1"/>
    <col min="2" max="2" width="79.625" style="130" customWidth="1"/>
    <col min="3" max="3" width="31.125" style="131" customWidth="1"/>
    <col min="4" max="4" width="9.00390625" style="139" customWidth="1"/>
    <col min="5" max="16384" width="9.375" style="139" customWidth="1"/>
  </cols>
  <sheetData>
    <row r="1" spans="1:6" ht="14.25" customHeight="1">
      <c r="A1" s="432" t="s">
        <v>540</v>
      </c>
      <c r="B1" s="433"/>
      <c r="C1" s="433"/>
      <c r="D1" s="138"/>
      <c r="E1" s="138"/>
      <c r="F1" s="138"/>
    </row>
    <row r="2" spans="1:6" ht="14.25" customHeight="1">
      <c r="A2" s="436" t="s">
        <v>503</v>
      </c>
      <c r="B2" s="436"/>
      <c r="C2" s="436"/>
      <c r="D2" s="325"/>
      <c r="E2" s="325"/>
      <c r="F2" s="325"/>
    </row>
    <row r="3" spans="1:3" ht="15.75" customHeight="1">
      <c r="A3" s="434" t="s">
        <v>10</v>
      </c>
      <c r="B3" s="434"/>
      <c r="C3" s="434"/>
    </row>
    <row r="4" spans="1:3" ht="15.75" customHeight="1" thickBot="1">
      <c r="A4" s="431" t="s">
        <v>118</v>
      </c>
      <c r="B4" s="431"/>
      <c r="C4" s="114" t="s">
        <v>9</v>
      </c>
    </row>
    <row r="5" spans="1:3" ht="24.75" thickBot="1">
      <c r="A5" s="4" t="s">
        <v>60</v>
      </c>
      <c r="B5" s="5" t="s">
        <v>12</v>
      </c>
      <c r="C5" s="15" t="s">
        <v>488</v>
      </c>
    </row>
    <row r="6" spans="1:3" s="143" customFormat="1" ht="11.25" customHeight="1" thickBot="1">
      <c r="A6" s="140">
        <v>1</v>
      </c>
      <c r="B6" s="141">
        <v>2</v>
      </c>
      <c r="C6" s="142">
        <v>3</v>
      </c>
    </row>
    <row r="7" spans="1:3" s="169" customFormat="1" ht="12" customHeight="1" thickBot="1">
      <c r="A7" s="166" t="s">
        <v>13</v>
      </c>
      <c r="B7" s="167" t="s">
        <v>211</v>
      </c>
      <c r="C7" s="168">
        <f>+C8+C9+C10+C11+C12+C13</f>
        <v>81101480</v>
      </c>
    </row>
    <row r="8" spans="1:3" s="169" customFormat="1" ht="12" customHeight="1">
      <c r="A8" s="170" t="s">
        <v>85</v>
      </c>
      <c r="B8" s="171" t="s">
        <v>212</v>
      </c>
      <c r="C8" s="172">
        <v>20873352</v>
      </c>
    </row>
    <row r="9" spans="1:3" s="169" customFormat="1" ht="12" customHeight="1">
      <c r="A9" s="173" t="s">
        <v>86</v>
      </c>
      <c r="B9" s="174" t="s">
        <v>213</v>
      </c>
      <c r="C9" s="175">
        <v>25421917</v>
      </c>
    </row>
    <row r="10" spans="1:3" s="169" customFormat="1" ht="12" customHeight="1">
      <c r="A10" s="173" t="s">
        <v>87</v>
      </c>
      <c r="B10" s="174" t="s">
        <v>214</v>
      </c>
      <c r="C10" s="175">
        <v>21830000</v>
      </c>
    </row>
    <row r="11" spans="1:3" s="169" customFormat="1" ht="12" customHeight="1">
      <c r="A11" s="173" t="s">
        <v>88</v>
      </c>
      <c r="B11" s="174" t="s">
        <v>215</v>
      </c>
      <c r="C11" s="175">
        <v>2030380</v>
      </c>
    </row>
    <row r="12" spans="1:3" s="169" customFormat="1" ht="12" customHeight="1">
      <c r="A12" s="173" t="s">
        <v>112</v>
      </c>
      <c r="B12" s="174" t="s">
        <v>216</v>
      </c>
      <c r="C12" s="175"/>
    </row>
    <row r="13" spans="1:3" s="169" customFormat="1" ht="12" customHeight="1" thickBot="1">
      <c r="A13" s="176" t="s">
        <v>89</v>
      </c>
      <c r="B13" s="177" t="s">
        <v>217</v>
      </c>
      <c r="C13" s="175">
        <v>10945831</v>
      </c>
    </row>
    <row r="14" spans="1:3" s="169" customFormat="1" ht="12" customHeight="1" thickBot="1">
      <c r="A14" s="166" t="s">
        <v>14</v>
      </c>
      <c r="B14" s="178" t="s">
        <v>218</v>
      </c>
      <c r="C14" s="168">
        <f>+C15+C16+C17+C18+C19</f>
        <v>35755729</v>
      </c>
    </row>
    <row r="15" spans="1:3" s="169" customFormat="1" ht="12" customHeight="1">
      <c r="A15" s="170" t="s">
        <v>91</v>
      </c>
      <c r="B15" s="171" t="s">
        <v>219</v>
      </c>
      <c r="C15" s="172">
        <v>288313</v>
      </c>
    </row>
    <row r="16" spans="1:3" s="169" customFormat="1" ht="12" customHeight="1">
      <c r="A16" s="173" t="s">
        <v>92</v>
      </c>
      <c r="B16" s="174" t="s">
        <v>220</v>
      </c>
      <c r="C16" s="175"/>
    </row>
    <row r="17" spans="1:3" s="169" customFormat="1" ht="12" customHeight="1">
      <c r="A17" s="173" t="s">
        <v>93</v>
      </c>
      <c r="B17" s="174" t="s">
        <v>221</v>
      </c>
      <c r="C17" s="175"/>
    </row>
    <row r="18" spans="1:3" s="169" customFormat="1" ht="12" customHeight="1">
      <c r="A18" s="173" t="s">
        <v>94</v>
      </c>
      <c r="B18" s="174" t="s">
        <v>222</v>
      </c>
      <c r="C18" s="175"/>
    </row>
    <row r="19" spans="1:3" s="169" customFormat="1" ht="12" customHeight="1">
      <c r="A19" s="173" t="s">
        <v>95</v>
      </c>
      <c r="B19" s="174" t="s">
        <v>223</v>
      </c>
      <c r="C19" s="175">
        <v>35467416</v>
      </c>
    </row>
    <row r="20" spans="1:3" s="169" customFormat="1" ht="12" customHeight="1" thickBot="1">
      <c r="A20" s="176" t="s">
        <v>104</v>
      </c>
      <c r="B20" s="177" t="s">
        <v>224</v>
      </c>
      <c r="C20" s="179"/>
    </row>
    <row r="21" spans="1:3" s="169" customFormat="1" ht="12" customHeight="1" thickBot="1">
      <c r="A21" s="166" t="s">
        <v>15</v>
      </c>
      <c r="B21" s="167" t="s">
        <v>225</v>
      </c>
      <c r="C21" s="168">
        <f>+C22+C23+C24+C25+C26</f>
        <v>0</v>
      </c>
    </row>
    <row r="22" spans="1:3" s="169" customFormat="1" ht="12" customHeight="1">
      <c r="A22" s="170" t="s">
        <v>74</v>
      </c>
      <c r="B22" s="171" t="s">
        <v>226</v>
      </c>
      <c r="C22" s="172"/>
    </row>
    <row r="23" spans="1:3" s="169" customFormat="1" ht="12" customHeight="1">
      <c r="A23" s="173" t="s">
        <v>75</v>
      </c>
      <c r="B23" s="174" t="s">
        <v>227</v>
      </c>
      <c r="C23" s="175"/>
    </row>
    <row r="24" spans="1:3" s="169" customFormat="1" ht="12" customHeight="1">
      <c r="A24" s="173" t="s">
        <v>76</v>
      </c>
      <c r="B24" s="174" t="s">
        <v>228</v>
      </c>
      <c r="C24" s="175"/>
    </row>
    <row r="25" spans="1:3" s="169" customFormat="1" ht="12" customHeight="1">
      <c r="A25" s="173" t="s">
        <v>77</v>
      </c>
      <c r="B25" s="174" t="s">
        <v>229</v>
      </c>
      <c r="C25" s="175"/>
    </row>
    <row r="26" spans="1:3" s="169" customFormat="1" ht="12" customHeight="1">
      <c r="A26" s="173" t="s">
        <v>129</v>
      </c>
      <c r="B26" s="174" t="s">
        <v>230</v>
      </c>
      <c r="C26" s="175"/>
    </row>
    <row r="27" spans="1:3" s="169" customFormat="1" ht="12" customHeight="1" thickBot="1">
      <c r="A27" s="176" t="s">
        <v>130</v>
      </c>
      <c r="B27" s="177" t="s">
        <v>231</v>
      </c>
      <c r="C27" s="179"/>
    </row>
    <row r="28" spans="1:3" s="169" customFormat="1" ht="12" customHeight="1" thickBot="1">
      <c r="A28" s="166" t="s">
        <v>131</v>
      </c>
      <c r="B28" s="167" t="s">
        <v>232</v>
      </c>
      <c r="C28" s="180">
        <f>+C29+C32+C33+C34</f>
        <v>31300000</v>
      </c>
    </row>
    <row r="29" spans="1:3" s="169" customFormat="1" ht="12" customHeight="1">
      <c r="A29" s="170" t="s">
        <v>233</v>
      </c>
      <c r="B29" s="171" t="s">
        <v>234</v>
      </c>
      <c r="C29" s="181">
        <f>C30+C31</f>
        <v>27200000</v>
      </c>
    </row>
    <row r="30" spans="1:3" s="169" customFormat="1" ht="12" customHeight="1">
      <c r="A30" s="173" t="s">
        <v>235</v>
      </c>
      <c r="B30" s="174" t="s">
        <v>236</v>
      </c>
      <c r="C30" s="175">
        <v>4400000</v>
      </c>
    </row>
    <row r="31" spans="1:3" s="169" customFormat="1" ht="12" customHeight="1">
      <c r="A31" s="173" t="s">
        <v>237</v>
      </c>
      <c r="B31" s="174" t="s">
        <v>238</v>
      </c>
      <c r="C31" s="175">
        <v>22800000</v>
      </c>
    </row>
    <row r="32" spans="1:3" s="169" customFormat="1" ht="12" customHeight="1">
      <c r="A32" s="173" t="s">
        <v>239</v>
      </c>
      <c r="B32" s="174" t="s">
        <v>240</v>
      </c>
      <c r="C32" s="175">
        <v>4000000</v>
      </c>
    </row>
    <row r="33" spans="1:3" s="169" customFormat="1" ht="12" customHeight="1">
      <c r="A33" s="173" t="s">
        <v>241</v>
      </c>
      <c r="B33" s="174" t="s">
        <v>242</v>
      </c>
      <c r="C33" s="175"/>
    </row>
    <row r="34" spans="1:3" s="169" customFormat="1" ht="12" customHeight="1" thickBot="1">
      <c r="A34" s="176" t="s">
        <v>243</v>
      </c>
      <c r="B34" s="177" t="s">
        <v>244</v>
      </c>
      <c r="C34" s="179">
        <v>100000</v>
      </c>
    </row>
    <row r="35" spans="1:3" s="169" customFormat="1" ht="12" customHeight="1" thickBot="1">
      <c r="A35" s="166" t="s">
        <v>17</v>
      </c>
      <c r="B35" s="167" t="s">
        <v>245</v>
      </c>
      <c r="C35" s="168">
        <f>SUM(C36:C45)</f>
        <v>21899936</v>
      </c>
    </row>
    <row r="36" spans="1:3" s="169" customFormat="1" ht="12" customHeight="1">
      <c r="A36" s="170" t="s">
        <v>78</v>
      </c>
      <c r="B36" s="171" t="s">
        <v>246</v>
      </c>
      <c r="C36" s="172">
        <v>300000</v>
      </c>
    </row>
    <row r="37" spans="1:3" s="169" customFormat="1" ht="12" customHeight="1">
      <c r="A37" s="173" t="s">
        <v>79</v>
      </c>
      <c r="B37" s="174" t="s">
        <v>247</v>
      </c>
      <c r="C37" s="175">
        <v>8379305</v>
      </c>
    </row>
    <row r="38" spans="1:3" s="169" customFormat="1" ht="12" customHeight="1">
      <c r="A38" s="173" t="s">
        <v>80</v>
      </c>
      <c r="B38" s="174" t="s">
        <v>248</v>
      </c>
      <c r="C38" s="175">
        <v>5002044</v>
      </c>
    </row>
    <row r="39" spans="1:3" s="169" customFormat="1" ht="12" customHeight="1">
      <c r="A39" s="173" t="s">
        <v>133</v>
      </c>
      <c r="B39" s="174" t="s">
        <v>249</v>
      </c>
      <c r="C39" s="175">
        <v>1040000</v>
      </c>
    </row>
    <row r="40" spans="1:3" s="169" customFormat="1" ht="12" customHeight="1">
      <c r="A40" s="173" t="s">
        <v>134</v>
      </c>
      <c r="B40" s="174" t="s">
        <v>250</v>
      </c>
      <c r="C40" s="175">
        <v>3327894</v>
      </c>
    </row>
    <row r="41" spans="1:3" s="169" customFormat="1" ht="12" customHeight="1">
      <c r="A41" s="173" t="s">
        <v>135</v>
      </c>
      <c r="B41" s="174" t="s">
        <v>251</v>
      </c>
      <c r="C41" s="175">
        <v>3850693</v>
      </c>
    </row>
    <row r="42" spans="1:3" s="169" customFormat="1" ht="12" customHeight="1">
      <c r="A42" s="173" t="s">
        <v>136</v>
      </c>
      <c r="B42" s="174" t="s">
        <v>252</v>
      </c>
      <c r="C42" s="175"/>
    </row>
    <row r="43" spans="1:3" s="169" customFormat="1" ht="12" customHeight="1">
      <c r="A43" s="173" t="s">
        <v>137</v>
      </c>
      <c r="B43" s="174" t="s">
        <v>253</v>
      </c>
      <c r="C43" s="175"/>
    </row>
    <row r="44" spans="1:3" s="169" customFormat="1" ht="12" customHeight="1">
      <c r="A44" s="173" t="s">
        <v>254</v>
      </c>
      <c r="B44" s="174" t="s">
        <v>255</v>
      </c>
      <c r="C44" s="182"/>
    </row>
    <row r="45" spans="1:3" s="169" customFormat="1" ht="12" customHeight="1" thickBot="1">
      <c r="A45" s="176" t="s">
        <v>256</v>
      </c>
      <c r="B45" s="177" t="s">
        <v>257</v>
      </c>
      <c r="C45" s="183"/>
    </row>
    <row r="46" spans="1:3" s="169" customFormat="1" ht="12" customHeight="1" thickBot="1">
      <c r="A46" s="166" t="s">
        <v>18</v>
      </c>
      <c r="B46" s="167" t="s">
        <v>258</v>
      </c>
      <c r="C46" s="168">
        <f>SUM(C47:C51)</f>
        <v>0</v>
      </c>
    </row>
    <row r="47" spans="1:3" s="169" customFormat="1" ht="12" customHeight="1">
      <c r="A47" s="170" t="s">
        <v>81</v>
      </c>
      <c r="B47" s="171" t="s">
        <v>259</v>
      </c>
      <c r="C47" s="184"/>
    </row>
    <row r="48" spans="1:3" s="169" customFormat="1" ht="12" customHeight="1">
      <c r="A48" s="173" t="s">
        <v>82</v>
      </c>
      <c r="B48" s="174" t="s">
        <v>260</v>
      </c>
      <c r="C48" s="182"/>
    </row>
    <row r="49" spans="1:3" s="169" customFormat="1" ht="12" customHeight="1">
      <c r="A49" s="173" t="s">
        <v>261</v>
      </c>
      <c r="B49" s="174" t="s">
        <v>262</v>
      </c>
      <c r="C49" s="182"/>
    </row>
    <row r="50" spans="1:3" s="169" customFormat="1" ht="12" customHeight="1">
      <c r="A50" s="173" t="s">
        <v>263</v>
      </c>
      <c r="B50" s="174" t="s">
        <v>264</v>
      </c>
      <c r="C50" s="182"/>
    </row>
    <row r="51" spans="1:3" s="169" customFormat="1" ht="12" customHeight="1" thickBot="1">
      <c r="A51" s="176" t="s">
        <v>265</v>
      </c>
      <c r="B51" s="177" t="s">
        <v>266</v>
      </c>
      <c r="C51" s="183"/>
    </row>
    <row r="52" spans="1:3" s="169" customFormat="1" ht="12" customHeight="1" thickBot="1">
      <c r="A52" s="166" t="s">
        <v>138</v>
      </c>
      <c r="B52" s="167" t="s">
        <v>267</v>
      </c>
      <c r="C52" s="168">
        <f>SUM(C53:C55)</f>
        <v>240000</v>
      </c>
    </row>
    <row r="53" spans="1:3" s="169" customFormat="1" ht="12" customHeight="1">
      <c r="A53" s="170" t="s">
        <v>83</v>
      </c>
      <c r="B53" s="171" t="s">
        <v>268</v>
      </c>
      <c r="C53" s="172"/>
    </row>
    <row r="54" spans="1:3" s="169" customFormat="1" ht="12" customHeight="1">
      <c r="A54" s="173" t="s">
        <v>84</v>
      </c>
      <c r="B54" s="174" t="s">
        <v>269</v>
      </c>
      <c r="C54" s="175"/>
    </row>
    <row r="55" spans="1:3" s="169" customFormat="1" ht="12" customHeight="1">
      <c r="A55" s="173" t="s">
        <v>270</v>
      </c>
      <c r="B55" s="174" t="s">
        <v>271</v>
      </c>
      <c r="C55" s="175">
        <v>240000</v>
      </c>
    </row>
    <row r="56" spans="1:3" s="169" customFormat="1" ht="12" customHeight="1" thickBot="1">
      <c r="A56" s="176" t="s">
        <v>272</v>
      </c>
      <c r="B56" s="177" t="s">
        <v>273</v>
      </c>
      <c r="C56" s="179"/>
    </row>
    <row r="57" spans="1:3" s="169" customFormat="1" ht="12" customHeight="1" thickBot="1">
      <c r="A57" s="166" t="s">
        <v>20</v>
      </c>
      <c r="B57" s="178" t="s">
        <v>274</v>
      </c>
      <c r="C57" s="168">
        <f>SUM(C58:C60)</f>
        <v>0</v>
      </c>
    </row>
    <row r="58" spans="1:3" s="169" customFormat="1" ht="12" customHeight="1">
      <c r="A58" s="170" t="s">
        <v>139</v>
      </c>
      <c r="B58" s="171" t="s">
        <v>275</v>
      </c>
      <c r="C58" s="182"/>
    </row>
    <row r="59" spans="1:3" s="169" customFormat="1" ht="12" customHeight="1">
      <c r="A59" s="173" t="s">
        <v>140</v>
      </c>
      <c r="B59" s="174" t="s">
        <v>276</v>
      </c>
      <c r="C59" s="182"/>
    </row>
    <row r="60" spans="1:3" s="169" customFormat="1" ht="12" customHeight="1">
      <c r="A60" s="173" t="s">
        <v>176</v>
      </c>
      <c r="B60" s="174" t="s">
        <v>277</v>
      </c>
      <c r="C60" s="182"/>
    </row>
    <row r="61" spans="1:3" s="169" customFormat="1" ht="12" customHeight="1" thickBot="1">
      <c r="A61" s="176" t="s">
        <v>278</v>
      </c>
      <c r="B61" s="177" t="s">
        <v>279</v>
      </c>
      <c r="C61" s="182"/>
    </row>
    <row r="62" spans="1:3" s="169" customFormat="1" ht="12" customHeight="1" thickBot="1">
      <c r="A62" s="166" t="s">
        <v>21</v>
      </c>
      <c r="B62" s="167" t="s">
        <v>280</v>
      </c>
      <c r="C62" s="180">
        <f>+C7+C14+C21+C28+C35+C46+C52+C57</f>
        <v>170297145</v>
      </c>
    </row>
    <row r="63" spans="1:3" s="169" customFormat="1" ht="12" customHeight="1" thickBot="1">
      <c r="A63" s="185" t="s">
        <v>281</v>
      </c>
      <c r="B63" s="178" t="s">
        <v>282</v>
      </c>
      <c r="C63" s="168">
        <f>SUM(C64:C66)</f>
        <v>0</v>
      </c>
    </row>
    <row r="64" spans="1:3" s="169" customFormat="1" ht="12" customHeight="1">
      <c r="A64" s="170" t="s">
        <v>283</v>
      </c>
      <c r="B64" s="171" t="s">
        <v>284</v>
      </c>
      <c r="C64" s="182"/>
    </row>
    <row r="65" spans="1:3" s="169" customFormat="1" ht="12" customHeight="1">
      <c r="A65" s="173" t="s">
        <v>285</v>
      </c>
      <c r="B65" s="174" t="s">
        <v>286</v>
      </c>
      <c r="C65" s="182"/>
    </row>
    <row r="66" spans="1:3" s="169" customFormat="1" ht="12" customHeight="1" thickBot="1">
      <c r="A66" s="176" t="s">
        <v>287</v>
      </c>
      <c r="B66" s="186" t="s">
        <v>288</v>
      </c>
      <c r="C66" s="182"/>
    </row>
    <row r="67" spans="1:3" s="169" customFormat="1" ht="12" customHeight="1" thickBot="1">
      <c r="A67" s="185" t="s">
        <v>289</v>
      </c>
      <c r="B67" s="178" t="s">
        <v>290</v>
      </c>
      <c r="C67" s="168">
        <f>SUM(C68:C71)</f>
        <v>0</v>
      </c>
    </row>
    <row r="68" spans="1:3" s="169" customFormat="1" ht="12" customHeight="1">
      <c r="A68" s="170" t="s">
        <v>113</v>
      </c>
      <c r="B68" s="171" t="s">
        <v>291</v>
      </c>
      <c r="C68" s="182"/>
    </row>
    <row r="69" spans="1:3" s="169" customFormat="1" ht="12" customHeight="1">
      <c r="A69" s="173" t="s">
        <v>114</v>
      </c>
      <c r="B69" s="174" t="s">
        <v>292</v>
      </c>
      <c r="C69" s="182"/>
    </row>
    <row r="70" spans="1:3" s="169" customFormat="1" ht="12" customHeight="1">
      <c r="A70" s="173" t="s">
        <v>293</v>
      </c>
      <c r="B70" s="174" t="s">
        <v>294</v>
      </c>
      <c r="C70" s="182"/>
    </row>
    <row r="71" spans="1:3" s="169" customFormat="1" ht="12" customHeight="1" thickBot="1">
      <c r="A71" s="176" t="s">
        <v>295</v>
      </c>
      <c r="B71" s="177" t="s">
        <v>296</v>
      </c>
      <c r="C71" s="182"/>
    </row>
    <row r="72" spans="1:3" s="169" customFormat="1" ht="12" customHeight="1" thickBot="1">
      <c r="A72" s="185" t="s">
        <v>297</v>
      </c>
      <c r="B72" s="178" t="s">
        <v>298</v>
      </c>
      <c r="C72" s="168">
        <f>SUM(C73:C74)</f>
        <v>116487414</v>
      </c>
    </row>
    <row r="73" spans="1:3" s="169" customFormat="1" ht="12" customHeight="1">
      <c r="A73" s="170" t="s">
        <v>299</v>
      </c>
      <c r="B73" s="171" t="s">
        <v>300</v>
      </c>
      <c r="C73" s="182">
        <v>116487414</v>
      </c>
    </row>
    <row r="74" spans="1:3" s="169" customFormat="1" ht="12" customHeight="1" thickBot="1">
      <c r="A74" s="176" t="s">
        <v>301</v>
      </c>
      <c r="B74" s="177" t="s">
        <v>302</v>
      </c>
      <c r="C74" s="182"/>
    </row>
    <row r="75" spans="1:3" s="169" customFormat="1" ht="12" customHeight="1" thickBot="1">
      <c r="A75" s="185" t="s">
        <v>303</v>
      </c>
      <c r="B75" s="178" t="s">
        <v>304</v>
      </c>
      <c r="C75" s="168">
        <f>SUM(C76:C78)</f>
        <v>0</v>
      </c>
    </row>
    <row r="76" spans="1:3" s="169" customFormat="1" ht="12" customHeight="1">
      <c r="A76" s="170" t="s">
        <v>305</v>
      </c>
      <c r="B76" s="171" t="s">
        <v>306</v>
      </c>
      <c r="C76" s="182"/>
    </row>
    <row r="77" spans="1:3" s="169" customFormat="1" ht="12" customHeight="1">
      <c r="A77" s="173" t="s">
        <v>307</v>
      </c>
      <c r="B77" s="174" t="s">
        <v>308</v>
      </c>
      <c r="C77" s="182"/>
    </row>
    <row r="78" spans="1:3" s="169" customFormat="1" ht="12" customHeight="1" thickBot="1">
      <c r="A78" s="176" t="s">
        <v>309</v>
      </c>
      <c r="B78" s="177" t="s">
        <v>310</v>
      </c>
      <c r="C78" s="182"/>
    </row>
    <row r="79" spans="1:3" s="169" customFormat="1" ht="12" customHeight="1" thickBot="1">
      <c r="A79" s="185" t="s">
        <v>311</v>
      </c>
      <c r="B79" s="178" t="s">
        <v>312</v>
      </c>
      <c r="C79" s="168">
        <f>SUM(C80:C83)</f>
        <v>0</v>
      </c>
    </row>
    <row r="80" spans="1:3" s="169" customFormat="1" ht="12" customHeight="1">
      <c r="A80" s="187" t="s">
        <v>313</v>
      </c>
      <c r="B80" s="171" t="s">
        <v>314</v>
      </c>
      <c r="C80" s="182"/>
    </row>
    <row r="81" spans="1:3" s="169" customFormat="1" ht="12" customHeight="1">
      <c r="A81" s="188" t="s">
        <v>315</v>
      </c>
      <c r="B81" s="174" t="s">
        <v>316</v>
      </c>
      <c r="C81" s="182"/>
    </row>
    <row r="82" spans="1:3" s="169" customFormat="1" ht="12" customHeight="1">
      <c r="A82" s="188" t="s">
        <v>317</v>
      </c>
      <c r="B82" s="174" t="s">
        <v>318</v>
      </c>
      <c r="C82" s="182"/>
    </row>
    <row r="83" spans="1:3" s="169" customFormat="1" ht="12" customHeight="1" thickBot="1">
      <c r="A83" s="189" t="s">
        <v>319</v>
      </c>
      <c r="B83" s="177" t="s">
        <v>320</v>
      </c>
      <c r="C83" s="182"/>
    </row>
    <row r="84" spans="1:3" s="169" customFormat="1" ht="13.5" customHeight="1" thickBot="1">
      <c r="A84" s="185" t="s">
        <v>321</v>
      </c>
      <c r="B84" s="178" t="s">
        <v>322</v>
      </c>
      <c r="C84" s="190"/>
    </row>
    <row r="85" spans="1:3" s="169" customFormat="1" ht="15.75" customHeight="1" thickBot="1">
      <c r="A85" s="185" t="s">
        <v>323</v>
      </c>
      <c r="B85" s="191" t="s">
        <v>324</v>
      </c>
      <c r="C85" s="180">
        <f>+C63+C67+C72+C75+C79+C84</f>
        <v>116487414</v>
      </c>
    </row>
    <row r="86" spans="1:3" s="169" customFormat="1" ht="16.5" customHeight="1" thickBot="1">
      <c r="A86" s="192" t="s">
        <v>325</v>
      </c>
      <c r="B86" s="193" t="s">
        <v>326</v>
      </c>
      <c r="C86" s="180">
        <f>+C62+C85</f>
        <v>286784559</v>
      </c>
    </row>
    <row r="87" spans="1:3" s="144" customFormat="1" ht="83.25" customHeight="1">
      <c r="A87" s="1"/>
      <c r="B87" s="2"/>
      <c r="C87" s="113"/>
    </row>
    <row r="88" spans="1:3" ht="16.5" customHeight="1">
      <c r="A88" s="434" t="s">
        <v>42</v>
      </c>
      <c r="B88" s="434"/>
      <c r="C88" s="434"/>
    </row>
    <row r="89" spans="1:3" s="145" customFormat="1" ht="16.5" customHeight="1" thickBot="1">
      <c r="A89" s="435" t="s">
        <v>119</v>
      </c>
      <c r="B89" s="435"/>
      <c r="C89" s="114" t="s">
        <v>9</v>
      </c>
    </row>
    <row r="90" spans="1:3" ht="37.5" customHeight="1" thickBot="1">
      <c r="A90" s="4" t="s">
        <v>60</v>
      </c>
      <c r="B90" s="5" t="s">
        <v>43</v>
      </c>
      <c r="C90" s="15" t="s">
        <v>488</v>
      </c>
    </row>
    <row r="91" spans="1:3" s="143" customFormat="1" ht="12" customHeight="1" thickBot="1">
      <c r="A91" s="10">
        <v>1</v>
      </c>
      <c r="B91" s="11">
        <v>2</v>
      </c>
      <c r="C91" s="12">
        <v>3</v>
      </c>
    </row>
    <row r="92" spans="1:3" s="197" customFormat="1" ht="12" customHeight="1" thickBot="1">
      <c r="A92" s="194" t="s">
        <v>13</v>
      </c>
      <c r="B92" s="195" t="s">
        <v>419</v>
      </c>
      <c r="C92" s="196">
        <f>SUM(C93:C97)</f>
        <v>171758793</v>
      </c>
    </row>
    <row r="93" spans="1:3" s="197" customFormat="1" ht="12" customHeight="1">
      <c r="A93" s="198" t="s">
        <v>85</v>
      </c>
      <c r="B93" s="199" t="s">
        <v>44</v>
      </c>
      <c r="C93" s="200">
        <v>80490517</v>
      </c>
    </row>
    <row r="94" spans="1:3" s="197" customFormat="1" ht="12" customHeight="1">
      <c r="A94" s="173" t="s">
        <v>86</v>
      </c>
      <c r="B94" s="201" t="s">
        <v>141</v>
      </c>
      <c r="C94" s="175">
        <v>13549386</v>
      </c>
    </row>
    <row r="95" spans="1:3" s="197" customFormat="1" ht="12" customHeight="1">
      <c r="A95" s="173" t="s">
        <v>87</v>
      </c>
      <c r="B95" s="201" t="s">
        <v>111</v>
      </c>
      <c r="C95" s="179">
        <v>53577106</v>
      </c>
    </row>
    <row r="96" spans="1:3" s="197" customFormat="1" ht="12" customHeight="1">
      <c r="A96" s="173" t="s">
        <v>88</v>
      </c>
      <c r="B96" s="202" t="s">
        <v>142</v>
      </c>
      <c r="C96" s="179">
        <v>9032299</v>
      </c>
    </row>
    <row r="97" spans="1:3" s="197" customFormat="1" ht="12" customHeight="1">
      <c r="A97" s="173" t="s">
        <v>99</v>
      </c>
      <c r="B97" s="203" t="s">
        <v>143</v>
      </c>
      <c r="C97" s="179">
        <f>SUM(C99:C107)</f>
        <v>15109485</v>
      </c>
    </row>
    <row r="98" spans="1:3" s="197" customFormat="1" ht="12" customHeight="1">
      <c r="A98" s="173" t="s">
        <v>89</v>
      </c>
      <c r="B98" s="201" t="s">
        <v>327</v>
      </c>
      <c r="C98" s="179"/>
    </row>
    <row r="99" spans="1:3" s="197" customFormat="1" ht="12" customHeight="1">
      <c r="A99" s="173" t="s">
        <v>90</v>
      </c>
      <c r="B99" s="204" t="s">
        <v>328</v>
      </c>
      <c r="C99" s="179"/>
    </row>
    <row r="100" spans="1:3" s="197" customFormat="1" ht="12" customHeight="1">
      <c r="A100" s="173" t="s">
        <v>100</v>
      </c>
      <c r="B100" s="205" t="s">
        <v>329</v>
      </c>
      <c r="C100" s="179"/>
    </row>
    <row r="101" spans="1:3" s="197" customFormat="1" ht="12" customHeight="1">
      <c r="A101" s="173" t="s">
        <v>101</v>
      </c>
      <c r="B101" s="205" t="s">
        <v>330</v>
      </c>
      <c r="C101" s="179"/>
    </row>
    <row r="102" spans="1:3" s="197" customFormat="1" ht="12" customHeight="1">
      <c r="A102" s="173" t="s">
        <v>102</v>
      </c>
      <c r="B102" s="204" t="s">
        <v>331</v>
      </c>
      <c r="C102" s="179">
        <v>11640932</v>
      </c>
    </row>
    <row r="103" spans="1:3" s="197" customFormat="1" ht="12" customHeight="1">
      <c r="A103" s="173" t="s">
        <v>103</v>
      </c>
      <c r="B103" s="204" t="s">
        <v>332</v>
      </c>
      <c r="C103" s="179"/>
    </row>
    <row r="104" spans="1:3" s="197" customFormat="1" ht="12" customHeight="1">
      <c r="A104" s="173" t="s">
        <v>105</v>
      </c>
      <c r="B104" s="205" t="s">
        <v>333</v>
      </c>
      <c r="C104" s="179"/>
    </row>
    <row r="105" spans="1:3" s="197" customFormat="1" ht="12" customHeight="1">
      <c r="A105" s="206" t="s">
        <v>144</v>
      </c>
      <c r="B105" s="207" t="s">
        <v>334</v>
      </c>
      <c r="C105" s="179"/>
    </row>
    <row r="106" spans="1:3" s="197" customFormat="1" ht="12" customHeight="1">
      <c r="A106" s="173" t="s">
        <v>335</v>
      </c>
      <c r="B106" s="207" t="s">
        <v>336</v>
      </c>
      <c r="C106" s="179"/>
    </row>
    <row r="107" spans="1:3" s="197" customFormat="1" ht="12" customHeight="1" thickBot="1">
      <c r="A107" s="208" t="s">
        <v>337</v>
      </c>
      <c r="B107" s="209" t="s">
        <v>338</v>
      </c>
      <c r="C107" s="210">
        <v>3468553</v>
      </c>
    </row>
    <row r="108" spans="1:3" s="197" customFormat="1" ht="12" customHeight="1" thickBot="1">
      <c r="A108" s="166" t="s">
        <v>14</v>
      </c>
      <c r="B108" s="211" t="s">
        <v>420</v>
      </c>
      <c r="C108" s="168">
        <f>+C109+C111+C113</f>
        <v>112576452</v>
      </c>
    </row>
    <row r="109" spans="1:3" s="197" customFormat="1" ht="12" customHeight="1">
      <c r="A109" s="170" t="s">
        <v>91</v>
      </c>
      <c r="B109" s="201" t="s">
        <v>175</v>
      </c>
      <c r="C109" s="172">
        <v>1674106</v>
      </c>
    </row>
    <row r="110" spans="1:3" s="197" customFormat="1" ht="12" customHeight="1">
      <c r="A110" s="170" t="s">
        <v>92</v>
      </c>
      <c r="B110" s="212" t="s">
        <v>339</v>
      </c>
      <c r="C110" s="172"/>
    </row>
    <row r="111" spans="1:3" s="197" customFormat="1" ht="12" customHeight="1">
      <c r="A111" s="170" t="s">
        <v>93</v>
      </c>
      <c r="B111" s="212" t="s">
        <v>145</v>
      </c>
      <c r="C111" s="175">
        <v>110902346</v>
      </c>
    </row>
    <row r="112" spans="1:3" s="197" customFormat="1" ht="12" customHeight="1">
      <c r="A112" s="170" t="s">
        <v>94</v>
      </c>
      <c r="B112" s="212" t="s">
        <v>340</v>
      </c>
      <c r="C112" s="213"/>
    </row>
    <row r="113" spans="1:3" s="197" customFormat="1" ht="12" customHeight="1">
      <c r="A113" s="170" t="s">
        <v>95</v>
      </c>
      <c r="B113" s="214" t="s">
        <v>177</v>
      </c>
      <c r="C113" s="213"/>
    </row>
    <row r="114" spans="1:3" s="197" customFormat="1" ht="12" customHeight="1">
      <c r="A114" s="170" t="s">
        <v>104</v>
      </c>
      <c r="B114" s="215" t="s">
        <v>341</v>
      </c>
      <c r="C114" s="213"/>
    </row>
    <row r="115" spans="1:3" s="197" customFormat="1" ht="12" customHeight="1">
      <c r="A115" s="170" t="s">
        <v>106</v>
      </c>
      <c r="B115" s="216" t="s">
        <v>342</v>
      </c>
      <c r="C115" s="213"/>
    </row>
    <row r="116" spans="1:3" s="197" customFormat="1" ht="12">
      <c r="A116" s="170" t="s">
        <v>146</v>
      </c>
      <c r="B116" s="205" t="s">
        <v>330</v>
      </c>
      <c r="C116" s="213"/>
    </row>
    <row r="117" spans="1:3" s="197" customFormat="1" ht="12" customHeight="1">
      <c r="A117" s="170" t="s">
        <v>147</v>
      </c>
      <c r="B117" s="205" t="s">
        <v>343</v>
      </c>
      <c r="C117" s="213"/>
    </row>
    <row r="118" spans="1:3" s="197" customFormat="1" ht="12" customHeight="1">
      <c r="A118" s="170" t="s">
        <v>148</v>
      </c>
      <c r="B118" s="205" t="s">
        <v>344</v>
      </c>
      <c r="C118" s="213"/>
    </row>
    <row r="119" spans="1:3" s="197" customFormat="1" ht="12" customHeight="1">
      <c r="A119" s="170" t="s">
        <v>345</v>
      </c>
      <c r="B119" s="205" t="s">
        <v>333</v>
      </c>
      <c r="C119" s="213"/>
    </row>
    <row r="120" spans="1:3" s="197" customFormat="1" ht="12" customHeight="1">
      <c r="A120" s="170" t="s">
        <v>346</v>
      </c>
      <c r="B120" s="205" t="s">
        <v>347</v>
      </c>
      <c r="C120" s="213"/>
    </row>
    <row r="121" spans="1:3" s="197" customFormat="1" ht="12.75" thickBot="1">
      <c r="A121" s="206" t="s">
        <v>348</v>
      </c>
      <c r="B121" s="205" t="s">
        <v>349</v>
      </c>
      <c r="C121" s="217"/>
    </row>
    <row r="122" spans="1:3" s="197" customFormat="1" ht="12" customHeight="1" thickBot="1">
      <c r="A122" s="166" t="s">
        <v>15</v>
      </c>
      <c r="B122" s="218" t="s">
        <v>350</v>
      </c>
      <c r="C122" s="168">
        <f>+C123+C124</f>
        <v>0</v>
      </c>
    </row>
    <row r="123" spans="1:3" s="197" customFormat="1" ht="12" customHeight="1">
      <c r="A123" s="170" t="s">
        <v>74</v>
      </c>
      <c r="B123" s="219" t="s">
        <v>51</v>
      </c>
      <c r="C123" s="172"/>
    </row>
    <row r="124" spans="1:3" s="197" customFormat="1" ht="12" customHeight="1" thickBot="1">
      <c r="A124" s="176" t="s">
        <v>75</v>
      </c>
      <c r="B124" s="212" t="s">
        <v>52</v>
      </c>
      <c r="C124" s="179"/>
    </row>
    <row r="125" spans="1:3" s="197" customFormat="1" ht="12" customHeight="1" thickBot="1">
      <c r="A125" s="166" t="s">
        <v>16</v>
      </c>
      <c r="B125" s="218" t="s">
        <v>351</v>
      </c>
      <c r="C125" s="168">
        <f>+C92+C108+C122</f>
        <v>284335245</v>
      </c>
    </row>
    <row r="126" spans="1:3" s="197" customFormat="1" ht="12" customHeight="1" thickBot="1">
      <c r="A126" s="166" t="s">
        <v>17</v>
      </c>
      <c r="B126" s="218" t="s">
        <v>352</v>
      </c>
      <c r="C126" s="168">
        <f>+C127+C128+C129</f>
        <v>0</v>
      </c>
    </row>
    <row r="127" spans="1:3" s="197" customFormat="1" ht="12" customHeight="1">
      <c r="A127" s="170" t="s">
        <v>78</v>
      </c>
      <c r="B127" s="219" t="s">
        <v>353</v>
      </c>
      <c r="C127" s="213"/>
    </row>
    <row r="128" spans="1:3" s="197" customFormat="1" ht="12" customHeight="1">
      <c r="A128" s="170" t="s">
        <v>79</v>
      </c>
      <c r="B128" s="219" t="s">
        <v>354</v>
      </c>
      <c r="C128" s="213"/>
    </row>
    <row r="129" spans="1:3" s="197" customFormat="1" ht="12" customHeight="1" thickBot="1">
      <c r="A129" s="206" t="s">
        <v>80</v>
      </c>
      <c r="B129" s="220" t="s">
        <v>355</v>
      </c>
      <c r="C129" s="213"/>
    </row>
    <row r="130" spans="1:3" s="197" customFormat="1" ht="12" customHeight="1" thickBot="1">
      <c r="A130" s="166" t="s">
        <v>18</v>
      </c>
      <c r="B130" s="218" t="s">
        <v>356</v>
      </c>
      <c r="C130" s="168">
        <f>+C131+C132+C133+C134</f>
        <v>0</v>
      </c>
    </row>
    <row r="131" spans="1:3" s="197" customFormat="1" ht="12" customHeight="1">
      <c r="A131" s="170" t="s">
        <v>81</v>
      </c>
      <c r="B131" s="219" t="s">
        <v>357</v>
      </c>
      <c r="C131" s="213"/>
    </row>
    <row r="132" spans="1:3" s="197" customFormat="1" ht="12" customHeight="1">
      <c r="A132" s="170" t="s">
        <v>82</v>
      </c>
      <c r="B132" s="219" t="s">
        <v>358</v>
      </c>
      <c r="C132" s="213"/>
    </row>
    <row r="133" spans="1:3" s="197" customFormat="1" ht="12" customHeight="1">
      <c r="A133" s="170" t="s">
        <v>261</v>
      </c>
      <c r="B133" s="219" t="s">
        <v>359</v>
      </c>
      <c r="C133" s="213"/>
    </row>
    <row r="134" spans="1:3" s="197" customFormat="1" ht="12" customHeight="1" thickBot="1">
      <c r="A134" s="206" t="s">
        <v>263</v>
      </c>
      <c r="B134" s="220" t="s">
        <v>360</v>
      </c>
      <c r="C134" s="213"/>
    </row>
    <row r="135" spans="1:3" s="197" customFormat="1" ht="12" customHeight="1" thickBot="1">
      <c r="A135" s="166" t="s">
        <v>19</v>
      </c>
      <c r="B135" s="218" t="s">
        <v>361</v>
      </c>
      <c r="C135" s="180">
        <f>+C136+C137+C138+C140+C139</f>
        <v>2449314</v>
      </c>
    </row>
    <row r="136" spans="1:3" s="197" customFormat="1" ht="12" customHeight="1">
      <c r="A136" s="170" t="s">
        <v>83</v>
      </c>
      <c r="B136" s="219" t="s">
        <v>362</v>
      </c>
      <c r="C136" s="213"/>
    </row>
    <row r="137" spans="1:3" s="197" customFormat="1" ht="12" customHeight="1">
      <c r="A137" s="170" t="s">
        <v>84</v>
      </c>
      <c r="B137" s="219" t="s">
        <v>363</v>
      </c>
      <c r="C137" s="213">
        <v>2449314</v>
      </c>
    </row>
    <row r="138" spans="1:3" s="197" customFormat="1" ht="12" customHeight="1">
      <c r="A138" s="170" t="s">
        <v>270</v>
      </c>
      <c r="B138" s="219" t="s">
        <v>364</v>
      </c>
      <c r="C138" s="213"/>
    </row>
    <row r="139" spans="1:3" s="197" customFormat="1" ht="12" customHeight="1">
      <c r="A139" s="170" t="s">
        <v>272</v>
      </c>
      <c r="B139" s="201" t="s">
        <v>438</v>
      </c>
      <c r="C139" s="213"/>
    </row>
    <row r="140" spans="1:3" s="197" customFormat="1" ht="12" customHeight="1" thickBot="1">
      <c r="A140" s="206" t="s">
        <v>439</v>
      </c>
      <c r="B140" s="220" t="s">
        <v>365</v>
      </c>
      <c r="C140" s="213"/>
    </row>
    <row r="141" spans="1:3" s="197" customFormat="1" ht="12" customHeight="1" thickBot="1">
      <c r="A141" s="166" t="s">
        <v>20</v>
      </c>
      <c r="B141" s="218" t="s">
        <v>366</v>
      </c>
      <c r="C141" s="221">
        <f>+C142+C143+C144+C145</f>
        <v>0</v>
      </c>
    </row>
    <row r="142" spans="1:3" s="197" customFormat="1" ht="12" customHeight="1">
      <c r="A142" s="170" t="s">
        <v>139</v>
      </c>
      <c r="B142" s="219" t="s">
        <v>367</v>
      </c>
      <c r="C142" s="213"/>
    </row>
    <row r="143" spans="1:3" s="197" customFormat="1" ht="12" customHeight="1">
      <c r="A143" s="170" t="s">
        <v>140</v>
      </c>
      <c r="B143" s="219" t="s">
        <v>368</v>
      </c>
      <c r="C143" s="213"/>
    </row>
    <row r="144" spans="1:3" s="197" customFormat="1" ht="12" customHeight="1">
      <c r="A144" s="170" t="s">
        <v>176</v>
      </c>
      <c r="B144" s="219" t="s">
        <v>369</v>
      </c>
      <c r="C144" s="213"/>
    </row>
    <row r="145" spans="1:3" s="197" customFormat="1" ht="12" customHeight="1" thickBot="1">
      <c r="A145" s="170" t="s">
        <v>278</v>
      </c>
      <c r="B145" s="219" t="s">
        <v>370</v>
      </c>
      <c r="C145" s="213"/>
    </row>
    <row r="146" spans="1:9" s="197" customFormat="1" ht="15" customHeight="1" thickBot="1">
      <c r="A146" s="166" t="s">
        <v>21</v>
      </c>
      <c r="B146" s="218" t="s">
        <v>371</v>
      </c>
      <c r="C146" s="146">
        <f>+C126+C130+C135+C141</f>
        <v>2449314</v>
      </c>
      <c r="F146" s="222"/>
      <c r="G146" s="223"/>
      <c r="H146" s="223"/>
      <c r="I146" s="223"/>
    </row>
    <row r="147" spans="1:3" s="169" customFormat="1" ht="12.75" customHeight="1" thickBot="1">
      <c r="A147" s="224" t="s">
        <v>22</v>
      </c>
      <c r="B147" s="129" t="s">
        <v>372</v>
      </c>
      <c r="C147" s="146">
        <f>+C125+C146</f>
        <v>286784559</v>
      </c>
    </row>
    <row r="148" s="197" customFormat="1" ht="7.5" customHeight="1">
      <c r="C148" s="225"/>
    </row>
    <row r="149" spans="1:3" s="197" customFormat="1" ht="12">
      <c r="A149" s="430" t="s">
        <v>373</v>
      </c>
      <c r="B149" s="430"/>
      <c r="C149" s="430"/>
    </row>
    <row r="150" spans="1:3" s="197" customFormat="1" ht="15" customHeight="1" thickBot="1">
      <c r="A150" s="431" t="s">
        <v>120</v>
      </c>
      <c r="B150" s="431"/>
      <c r="C150" s="114" t="s">
        <v>9</v>
      </c>
    </row>
    <row r="151" spans="1:4" s="197" customFormat="1" ht="26.25" customHeight="1" thickBot="1">
      <c r="A151" s="166">
        <v>1</v>
      </c>
      <c r="B151" s="211" t="s">
        <v>374</v>
      </c>
      <c r="C151" s="168">
        <f>C62-C125</f>
        <v>-114038100</v>
      </c>
      <c r="D151" s="226"/>
    </row>
    <row r="152" spans="1:3" s="197" customFormat="1" ht="27.75" customHeight="1" thickBot="1">
      <c r="A152" s="166" t="s">
        <v>14</v>
      </c>
      <c r="B152" s="211" t="s">
        <v>375</v>
      </c>
      <c r="C152" s="168">
        <f>C85-C146</f>
        <v>114038100</v>
      </c>
    </row>
  </sheetData>
  <sheetProtection/>
  <mergeCells count="8">
    <mergeCell ref="A149:C149"/>
    <mergeCell ref="A150:B150"/>
    <mergeCell ref="A1:C1"/>
    <mergeCell ref="A3:C3"/>
    <mergeCell ref="A4:B4"/>
    <mergeCell ref="A88:C88"/>
    <mergeCell ref="A89:B89"/>
    <mergeCell ref="A2:C2"/>
  </mergeCells>
  <printOptions/>
  <pageMargins left="0.7874015748031497" right="0.7874015748031497" top="0.1968503937007874" bottom="0.38" header="0.15748031496062992" footer="0.2755905511811024"/>
  <pageSetup fitToHeight="2" fitToWidth="3" horizontalDpi="300" verticalDpi="300" orientation="portrait" paperSize="9" scale="74" r:id="rId1"/>
  <rowBreaks count="1" manualBreakCount="1">
    <brk id="8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1" t="s">
        <v>115</v>
      </c>
      <c r="E1" s="54" t="s">
        <v>121</v>
      </c>
    </row>
    <row r="3" spans="1:5" ht="12.75">
      <c r="A3" s="55"/>
      <c r="B3" s="56"/>
      <c r="C3" s="55"/>
      <c r="D3" s="58"/>
      <c r="E3" s="56"/>
    </row>
    <row r="4" spans="1:5" ht="15.75">
      <c r="A4" s="40" t="s">
        <v>201</v>
      </c>
      <c r="B4" s="57"/>
      <c r="C4" s="59"/>
      <c r="D4" s="58"/>
      <c r="E4" s="56"/>
    </row>
    <row r="5" spans="1:5" ht="12.75">
      <c r="A5" s="55"/>
      <c r="B5" s="56"/>
      <c r="C5" s="55"/>
      <c r="D5" s="58"/>
      <c r="E5" s="56"/>
    </row>
    <row r="6" spans="1:5" ht="12.75">
      <c r="A6" s="55" t="s">
        <v>154</v>
      </c>
      <c r="B6" s="56" t="e">
        <f>+#REF!</f>
        <v>#REF!</v>
      </c>
      <c r="C6" s="55" t="s">
        <v>203</v>
      </c>
      <c r="D6" s="58" t="e">
        <f>+#REF!+#REF!</f>
        <v>#REF!</v>
      </c>
      <c r="E6" s="56" t="e">
        <f aca="true" t="shared" si="0" ref="E6:E15">+B6-D6</f>
        <v>#REF!</v>
      </c>
    </row>
    <row r="7" spans="1:5" ht="12.75">
      <c r="A7" s="55" t="s">
        <v>116</v>
      </c>
      <c r="B7" s="56" t="e">
        <f>+#REF!</f>
        <v>#REF!</v>
      </c>
      <c r="C7" s="55" t="s">
        <v>204</v>
      </c>
      <c r="D7" s="58" t="e">
        <f>+#REF!+#REF!</f>
        <v>#REF!</v>
      </c>
      <c r="E7" s="56" t="e">
        <f t="shared" si="0"/>
        <v>#REF!</v>
      </c>
    </row>
    <row r="8" spans="1:5" ht="12.75">
      <c r="A8" s="55" t="s">
        <v>199</v>
      </c>
      <c r="B8" s="56" t="e">
        <f>+#REF!</f>
        <v>#REF!</v>
      </c>
      <c r="C8" s="55" t="s">
        <v>205</v>
      </c>
      <c r="D8" s="58" t="e">
        <f>+#REF!+#REF!</f>
        <v>#REF!</v>
      </c>
      <c r="E8" s="56" t="e">
        <f t="shared" si="0"/>
        <v>#REF!</v>
      </c>
    </row>
    <row r="9" spans="1:5" ht="12.75">
      <c r="A9" s="55"/>
      <c r="B9" s="56"/>
      <c r="C9" s="55"/>
      <c r="D9" s="58"/>
      <c r="E9" s="56"/>
    </row>
    <row r="10" spans="1:5" ht="12.75">
      <c r="A10" s="55"/>
      <c r="B10" s="56"/>
      <c r="C10" s="55"/>
      <c r="D10" s="58"/>
      <c r="E10" s="56"/>
    </row>
    <row r="11" spans="1:5" ht="15.75">
      <c r="A11" s="40" t="s">
        <v>202</v>
      </c>
      <c r="B11" s="57"/>
      <c r="C11" s="59"/>
      <c r="D11" s="58"/>
      <c r="E11" s="56"/>
    </row>
    <row r="12" spans="1:5" ht="12.75">
      <c r="A12" s="55"/>
      <c r="B12" s="56"/>
      <c r="C12" s="55"/>
      <c r="D12" s="58"/>
      <c r="E12" s="56"/>
    </row>
    <row r="13" spans="1:5" ht="12.75">
      <c r="A13" s="55" t="s">
        <v>126</v>
      </c>
      <c r="B13" s="56" t="e">
        <f>+#REF!</f>
        <v>#REF!</v>
      </c>
      <c r="C13" s="55" t="s">
        <v>206</v>
      </c>
      <c r="D13" s="58" t="e">
        <f>+#REF!+#REF!</f>
        <v>#REF!</v>
      </c>
      <c r="E13" s="56" t="e">
        <f t="shared" si="0"/>
        <v>#REF!</v>
      </c>
    </row>
    <row r="14" spans="1:5" ht="12.75">
      <c r="A14" s="55" t="s">
        <v>117</v>
      </c>
      <c r="B14" s="56" t="e">
        <f>+#REF!</f>
        <v>#REF!</v>
      </c>
      <c r="C14" s="55" t="s">
        <v>207</v>
      </c>
      <c r="D14" s="58" t="e">
        <f>+#REF!+#REF!</f>
        <v>#REF!</v>
      </c>
      <c r="E14" s="56" t="e">
        <f t="shared" si="0"/>
        <v>#REF!</v>
      </c>
    </row>
    <row r="15" spans="1:5" ht="12.75">
      <c r="A15" s="55" t="s">
        <v>200</v>
      </c>
      <c r="B15" s="56" t="e">
        <f>+#REF!</f>
        <v>#REF!</v>
      </c>
      <c r="C15" s="55" t="s">
        <v>208</v>
      </c>
      <c r="D15" s="58" t="e">
        <f>+#REF!+#REF!</f>
        <v>#REF!</v>
      </c>
      <c r="E15" s="56" t="e">
        <f t="shared" si="0"/>
        <v>#REF!</v>
      </c>
    </row>
    <row r="16" spans="1:5" ht="12.75">
      <c r="A16" s="52"/>
      <c r="B16" s="52"/>
      <c r="C16" s="55"/>
      <c r="D16" s="58"/>
      <c r="E16" s="53"/>
    </row>
    <row r="17" spans="1:5" ht="12.75">
      <c r="A17" s="52"/>
      <c r="B17" s="52"/>
      <c r="C17" s="52"/>
      <c r="D17" s="52"/>
      <c r="E17" s="52"/>
    </row>
    <row r="18" spans="1:5" ht="12.75">
      <c r="A18" s="52"/>
      <c r="B18" s="52"/>
      <c r="C18" s="52"/>
      <c r="D18" s="52"/>
      <c r="E18" s="52"/>
    </row>
    <row r="19" spans="1:5" ht="12.75">
      <c r="A19" s="52"/>
      <c r="B19" s="52"/>
      <c r="C19" s="52"/>
      <c r="D19" s="52"/>
      <c r="E19" s="52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5.625" style="61" customWidth="1"/>
    <col min="2" max="2" width="54.625" style="61" customWidth="1"/>
    <col min="3" max="3" width="15.50390625" style="61" bestFit="1" customWidth="1"/>
    <col min="4" max="4" width="10.375" style="61" customWidth="1"/>
    <col min="5" max="5" width="9.50390625" style="61" bestFit="1" customWidth="1"/>
    <col min="6" max="16384" width="9.375" style="61" customWidth="1"/>
  </cols>
  <sheetData>
    <row r="1" spans="1:5" ht="75.75" customHeight="1">
      <c r="A1" s="452" t="s">
        <v>410</v>
      </c>
      <c r="B1" s="452"/>
      <c r="C1" s="452"/>
      <c r="D1" s="453"/>
      <c r="E1" s="453"/>
    </row>
    <row r="2" spans="1:5" ht="15.75" customHeight="1" thickBot="1">
      <c r="A2" s="454" t="s">
        <v>9</v>
      </c>
      <c r="B2" s="455"/>
      <c r="C2" s="455"/>
      <c r="D2" s="455"/>
      <c r="E2" s="455"/>
    </row>
    <row r="3" spans="1:5" s="281" customFormat="1" ht="56.25" customHeight="1" thickBot="1">
      <c r="A3" s="278" t="s">
        <v>11</v>
      </c>
      <c r="B3" s="279" t="s">
        <v>155</v>
      </c>
      <c r="C3" s="280" t="s">
        <v>511</v>
      </c>
      <c r="D3" s="280" t="s">
        <v>512</v>
      </c>
      <c r="E3" s="280" t="s">
        <v>513</v>
      </c>
    </row>
    <row r="4" spans="1:5" ht="15.75" thickBot="1">
      <c r="A4" s="73">
        <v>1</v>
      </c>
      <c r="B4" s="74">
        <v>2</v>
      </c>
      <c r="C4" s="75">
        <v>3</v>
      </c>
      <c r="D4" s="133">
        <v>4</v>
      </c>
      <c r="E4" s="133">
        <v>5</v>
      </c>
    </row>
    <row r="5" spans="1:5" s="268" customFormat="1" ht="12.75">
      <c r="A5" s="265" t="s">
        <v>13</v>
      </c>
      <c r="B5" s="327" t="s">
        <v>49</v>
      </c>
      <c r="C5" s="266"/>
      <c r="D5" s="267"/>
      <c r="E5" s="328"/>
    </row>
    <row r="6" spans="1:5" s="268" customFormat="1" ht="38.25">
      <c r="A6" s="269" t="s">
        <v>14</v>
      </c>
      <c r="B6" s="270" t="s">
        <v>196</v>
      </c>
      <c r="C6" s="271"/>
      <c r="D6" s="272"/>
      <c r="E6" s="329"/>
    </row>
    <row r="7" spans="1:5" s="268" customFormat="1" ht="12.75">
      <c r="A7" s="269" t="s">
        <v>15</v>
      </c>
      <c r="B7" s="273" t="s">
        <v>406</v>
      </c>
      <c r="C7" s="271"/>
      <c r="D7" s="272"/>
      <c r="E7" s="329"/>
    </row>
    <row r="8" spans="1:5" s="268" customFormat="1" ht="38.25">
      <c r="A8" s="269" t="s">
        <v>16</v>
      </c>
      <c r="B8" s="273" t="s">
        <v>198</v>
      </c>
      <c r="C8" s="271"/>
      <c r="D8" s="272"/>
      <c r="E8" s="329"/>
    </row>
    <row r="9" spans="1:5" s="268" customFormat="1" ht="12.75">
      <c r="A9" s="274" t="s">
        <v>17</v>
      </c>
      <c r="B9" s="273" t="s">
        <v>197</v>
      </c>
      <c r="C9" s="275"/>
      <c r="D9" s="272"/>
      <c r="E9" s="329"/>
    </row>
    <row r="10" spans="1:5" s="268" customFormat="1" ht="13.5" thickBot="1">
      <c r="A10" s="330" t="s">
        <v>18</v>
      </c>
      <c r="B10" s="276" t="s">
        <v>156</v>
      </c>
      <c r="C10" s="331"/>
      <c r="D10" s="277"/>
      <c r="E10" s="332"/>
    </row>
    <row r="11" spans="1:5" ht="15.75" thickBot="1">
      <c r="A11" s="449" t="s">
        <v>157</v>
      </c>
      <c r="B11" s="450"/>
      <c r="C11" s="76">
        <f>SUM(C5:C10)</f>
        <v>0</v>
      </c>
      <c r="D11" s="134"/>
      <c r="E11" s="134"/>
    </row>
    <row r="12" spans="1:3" ht="23.25" customHeight="1">
      <c r="A12" s="451" t="s">
        <v>172</v>
      </c>
      <c r="B12" s="451"/>
      <c r="C12" s="451"/>
    </row>
  </sheetData>
  <sheetProtection/>
  <mergeCells count="4">
    <mergeCell ref="A11:B11"/>
    <mergeCell ref="A12:C12"/>
    <mergeCell ref="A1:E1"/>
    <mergeCell ref="A2:E2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3. melléklet az 1/2018 (III.13.)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9" sqref="A18:A19"/>
    </sheetView>
  </sheetViews>
  <sheetFormatPr defaultColWidth="9.00390625" defaultRowHeight="12.75"/>
  <cols>
    <col min="1" max="1" width="47.125" style="17" customWidth="1"/>
    <col min="2" max="2" width="15.625" style="17" customWidth="1"/>
    <col min="3" max="3" width="16.375" style="17" customWidth="1"/>
    <col min="4" max="4" width="18.00390625" style="17" customWidth="1"/>
    <col min="5" max="5" width="16.625" style="17" customWidth="1"/>
    <col min="6" max="6" width="18.875" style="79" customWidth="1"/>
    <col min="7" max="8" width="12.875" style="16" customWidth="1"/>
    <col min="9" max="9" width="13.875" style="16" customWidth="1"/>
    <col min="10" max="16384" width="9.375" style="16" customWidth="1"/>
  </cols>
  <sheetData>
    <row r="1" spans="1:6" ht="25.5" customHeight="1">
      <c r="A1" s="456" t="s">
        <v>1</v>
      </c>
      <c r="B1" s="456"/>
      <c r="C1" s="456"/>
      <c r="D1" s="456"/>
      <c r="E1" s="456"/>
      <c r="F1" s="456"/>
    </row>
    <row r="2" spans="1:6" ht="22.5" customHeight="1" thickBot="1">
      <c r="A2" s="79"/>
      <c r="B2" s="79"/>
      <c r="C2" s="79"/>
      <c r="D2" s="79"/>
      <c r="E2" s="79"/>
      <c r="F2" s="114" t="s">
        <v>9</v>
      </c>
    </row>
    <row r="3" spans="1:6" s="18" customFormat="1" ht="44.25" customHeight="1" thickBot="1">
      <c r="A3" s="80" t="s">
        <v>56</v>
      </c>
      <c r="B3" s="81" t="s">
        <v>57</v>
      </c>
      <c r="C3" s="81" t="s">
        <v>58</v>
      </c>
      <c r="D3" s="81" t="s">
        <v>514</v>
      </c>
      <c r="E3" s="81" t="s">
        <v>488</v>
      </c>
      <c r="F3" s="24" t="s">
        <v>515</v>
      </c>
    </row>
    <row r="4" spans="1:6" s="28" customFormat="1" ht="12" customHeight="1" thickBot="1">
      <c r="A4" s="25">
        <v>1</v>
      </c>
      <c r="B4" s="26">
        <v>2</v>
      </c>
      <c r="C4" s="26">
        <v>3</v>
      </c>
      <c r="D4" s="26">
        <v>4</v>
      </c>
      <c r="E4" s="26">
        <v>5</v>
      </c>
      <c r="F4" s="27" t="s">
        <v>73</v>
      </c>
    </row>
    <row r="5" spans="1:6" s="282" customFormat="1" ht="15.75" customHeight="1">
      <c r="A5" s="427" t="s">
        <v>523</v>
      </c>
      <c r="B5" s="429">
        <v>197000</v>
      </c>
      <c r="C5" s="313"/>
      <c r="D5" s="314"/>
      <c r="E5" s="429">
        <v>197000</v>
      </c>
      <c r="F5" s="315">
        <f>B5-D5-E5</f>
        <v>0</v>
      </c>
    </row>
    <row r="6" spans="1:6" s="282" customFormat="1" ht="15.75" customHeight="1">
      <c r="A6" s="427" t="s">
        <v>524</v>
      </c>
      <c r="B6" s="429">
        <v>187700</v>
      </c>
      <c r="C6" s="313"/>
      <c r="D6" s="314"/>
      <c r="E6" s="429">
        <v>187700</v>
      </c>
      <c r="F6" s="315"/>
    </row>
    <row r="7" spans="1:6" s="282" customFormat="1" ht="15.75" customHeight="1">
      <c r="A7" s="427" t="s">
        <v>525</v>
      </c>
      <c r="B7" s="429">
        <v>144780</v>
      </c>
      <c r="C7" s="313"/>
      <c r="D7" s="314"/>
      <c r="E7" s="429">
        <v>144780</v>
      </c>
      <c r="F7" s="315"/>
    </row>
    <row r="8" spans="1:6" s="282" customFormat="1" ht="15.75" customHeight="1">
      <c r="A8" s="427" t="s">
        <v>526</v>
      </c>
      <c r="B8" s="429">
        <v>191770</v>
      </c>
      <c r="C8" s="313"/>
      <c r="D8" s="314"/>
      <c r="E8" s="429">
        <v>191770</v>
      </c>
      <c r="F8" s="315"/>
    </row>
    <row r="9" spans="1:6" s="282" customFormat="1" ht="15.75" customHeight="1">
      <c r="A9" s="427" t="s">
        <v>527</v>
      </c>
      <c r="B9" s="429">
        <v>284480</v>
      </c>
      <c r="C9" s="313"/>
      <c r="D9" s="314"/>
      <c r="E9" s="429">
        <v>284480</v>
      </c>
      <c r="F9" s="315"/>
    </row>
    <row r="10" spans="1:6" ht="15.75" customHeight="1">
      <c r="A10" s="427" t="s">
        <v>528</v>
      </c>
      <c r="B10" s="429">
        <v>444500</v>
      </c>
      <c r="C10" s="316"/>
      <c r="D10" s="312"/>
      <c r="E10" s="429">
        <v>444500</v>
      </c>
      <c r="F10" s="315">
        <f aca="true" t="shared" si="0" ref="F10:F21">B10-D10-E10</f>
        <v>0</v>
      </c>
    </row>
    <row r="11" spans="1:6" ht="15.75" customHeight="1">
      <c r="A11" s="427" t="s">
        <v>539</v>
      </c>
      <c r="B11" s="429">
        <v>223876</v>
      </c>
      <c r="C11" s="316"/>
      <c r="D11" s="312"/>
      <c r="E11" s="429">
        <v>223876</v>
      </c>
      <c r="F11" s="315">
        <f>B11-D11-E11</f>
        <v>0</v>
      </c>
    </row>
    <row r="12" spans="1:6" ht="15.75" customHeight="1">
      <c r="A12" s="320"/>
      <c r="B12" s="312"/>
      <c r="C12" s="316"/>
      <c r="D12" s="312"/>
      <c r="E12" s="312"/>
      <c r="F12" s="315">
        <f>B12-D12-E12</f>
        <v>0</v>
      </c>
    </row>
    <row r="13" spans="1:6" ht="15.75" customHeight="1">
      <c r="A13" s="19"/>
      <c r="B13" s="312"/>
      <c r="C13" s="316"/>
      <c r="D13" s="312"/>
      <c r="E13" s="312"/>
      <c r="F13" s="315">
        <f t="shared" si="0"/>
        <v>0</v>
      </c>
    </row>
    <row r="14" spans="1:6" ht="15.75" customHeight="1">
      <c r="A14" s="19"/>
      <c r="B14" s="312"/>
      <c r="C14" s="316"/>
      <c r="D14" s="312"/>
      <c r="E14" s="312"/>
      <c r="F14" s="315">
        <f t="shared" si="0"/>
        <v>0</v>
      </c>
    </row>
    <row r="15" spans="1:6" ht="15.75" customHeight="1">
      <c r="A15" s="19"/>
      <c r="B15" s="312"/>
      <c r="C15" s="316"/>
      <c r="D15" s="312"/>
      <c r="E15" s="312"/>
      <c r="F15" s="315">
        <f t="shared" si="0"/>
        <v>0</v>
      </c>
    </row>
    <row r="16" spans="1:6" ht="15.75" customHeight="1">
      <c r="A16" s="19"/>
      <c r="B16" s="312"/>
      <c r="C16" s="316"/>
      <c r="D16" s="312"/>
      <c r="E16" s="312"/>
      <c r="F16" s="315">
        <f t="shared" si="0"/>
        <v>0</v>
      </c>
    </row>
    <row r="17" spans="1:6" ht="15.75" customHeight="1">
      <c r="A17" s="19"/>
      <c r="B17" s="312"/>
      <c r="C17" s="316"/>
      <c r="D17" s="312"/>
      <c r="E17" s="312"/>
      <c r="F17" s="315">
        <f t="shared" si="0"/>
        <v>0</v>
      </c>
    </row>
    <row r="18" spans="1:6" ht="15.75" customHeight="1">
      <c r="A18" s="19"/>
      <c r="B18" s="312"/>
      <c r="C18" s="316"/>
      <c r="D18" s="312"/>
      <c r="E18" s="312"/>
      <c r="F18" s="315">
        <f t="shared" si="0"/>
        <v>0</v>
      </c>
    </row>
    <row r="19" spans="1:6" ht="15.75" customHeight="1">
      <c r="A19" s="19"/>
      <c r="B19" s="312"/>
      <c r="C19" s="316"/>
      <c r="D19" s="312"/>
      <c r="E19" s="312"/>
      <c r="F19" s="315">
        <f t="shared" si="0"/>
        <v>0</v>
      </c>
    </row>
    <row r="20" spans="1:6" ht="15.75" customHeight="1">
      <c r="A20" s="19"/>
      <c r="B20" s="312"/>
      <c r="C20" s="316"/>
      <c r="D20" s="312"/>
      <c r="E20" s="312"/>
      <c r="F20" s="315">
        <f t="shared" si="0"/>
        <v>0</v>
      </c>
    </row>
    <row r="21" spans="1:6" ht="15.75" customHeight="1">
      <c r="A21" s="19"/>
      <c r="B21" s="312"/>
      <c r="C21" s="316"/>
      <c r="D21" s="312"/>
      <c r="E21" s="312"/>
      <c r="F21" s="315">
        <f t="shared" si="0"/>
        <v>0</v>
      </c>
    </row>
    <row r="22" spans="1:6" s="282" customFormat="1" ht="15.75" customHeight="1">
      <c r="A22" s="19"/>
      <c r="B22" s="312"/>
      <c r="C22" s="313"/>
      <c r="D22" s="314"/>
      <c r="E22" s="312"/>
      <c r="F22" s="315">
        <f>B22-D22-E22</f>
        <v>0</v>
      </c>
    </row>
    <row r="23" spans="1:6" s="282" customFormat="1" ht="15.75" customHeight="1">
      <c r="A23" s="19"/>
      <c r="B23" s="312"/>
      <c r="C23" s="313"/>
      <c r="D23" s="314"/>
      <c r="E23" s="312"/>
      <c r="F23" s="315">
        <f>B23-D23-E23</f>
        <v>0</v>
      </c>
    </row>
    <row r="24" spans="1:6" ht="15.75" customHeight="1" thickBot="1">
      <c r="A24" s="19"/>
      <c r="B24" s="312"/>
      <c r="C24" s="316"/>
      <c r="D24" s="312"/>
      <c r="E24" s="312"/>
      <c r="F24" s="315"/>
    </row>
    <row r="25" spans="1:6" s="30" customFormat="1" ht="18" customHeight="1" thickBot="1">
      <c r="A25" s="82" t="s">
        <v>55</v>
      </c>
      <c r="B25" s="317">
        <f>SUM(B5:B24)</f>
        <v>1674106</v>
      </c>
      <c r="C25" s="318"/>
      <c r="D25" s="317">
        <f>SUM(D5:D24)</f>
        <v>0</v>
      </c>
      <c r="E25" s="317">
        <f>SUM(E5:E24)</f>
        <v>1674106</v>
      </c>
      <c r="F25" s="319">
        <f>SUM(F5:F24)</f>
        <v>0</v>
      </c>
    </row>
    <row r="35" ht="12.75">
      <c r="G35" s="16" t="s">
        <v>445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97" r:id="rId1"/>
  <headerFooter alignWithMargins="0">
    <oddHeader>&amp;R&amp;"Times New Roman CE,Félkövér dőlt"&amp;11 4. melléklet az 1/2018 (III.13.)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F24"/>
  <sheetViews>
    <sheetView workbookViewId="0" topLeftCell="A1">
      <selection activeCell="F2" sqref="F2"/>
    </sheetView>
  </sheetViews>
  <sheetFormatPr defaultColWidth="9.00390625" defaultRowHeight="12.75"/>
  <cols>
    <col min="1" max="1" width="60.625" style="17" customWidth="1"/>
    <col min="2" max="2" width="15.625" style="16" customWidth="1"/>
    <col min="3" max="3" width="16.375" style="16" customWidth="1"/>
    <col min="4" max="4" width="18.00390625" style="16" customWidth="1"/>
    <col min="5" max="5" width="16.625" style="16" customWidth="1"/>
    <col min="6" max="6" width="18.875" style="16" customWidth="1"/>
    <col min="7" max="8" width="12.875" style="16" customWidth="1"/>
    <col min="9" max="9" width="13.875" style="16" customWidth="1"/>
    <col min="10" max="16384" width="9.375" style="16" customWidth="1"/>
  </cols>
  <sheetData>
    <row r="1" spans="1:6" ht="24.75" customHeight="1">
      <c r="A1" s="456" t="s">
        <v>2</v>
      </c>
      <c r="B1" s="456"/>
      <c r="C1" s="456"/>
      <c r="D1" s="456"/>
      <c r="E1" s="456"/>
      <c r="F1" s="456"/>
    </row>
    <row r="2" spans="1:6" ht="23.25" customHeight="1" thickBot="1">
      <c r="A2" s="79"/>
      <c r="B2" s="28"/>
      <c r="C2" s="28"/>
      <c r="D2" s="28"/>
      <c r="E2" s="28"/>
      <c r="F2" s="114" t="s">
        <v>9</v>
      </c>
    </row>
    <row r="3" spans="1:6" s="18" customFormat="1" ht="48.75" customHeight="1" thickBot="1">
      <c r="A3" s="80" t="s">
        <v>59</v>
      </c>
      <c r="B3" s="81" t="s">
        <v>57</v>
      </c>
      <c r="C3" s="81" t="s">
        <v>58</v>
      </c>
      <c r="D3" s="81" t="s">
        <v>514</v>
      </c>
      <c r="E3" s="81" t="s">
        <v>488</v>
      </c>
      <c r="F3" s="24" t="s">
        <v>516</v>
      </c>
    </row>
    <row r="4" spans="1:6" s="28" customFormat="1" ht="15" customHeight="1" thickBot="1">
      <c r="A4" s="25">
        <v>1</v>
      </c>
      <c r="B4" s="26">
        <v>2</v>
      </c>
      <c r="C4" s="26">
        <v>3</v>
      </c>
      <c r="D4" s="26">
        <v>4</v>
      </c>
      <c r="E4" s="26">
        <v>5</v>
      </c>
      <c r="F4" s="27">
        <v>6</v>
      </c>
    </row>
    <row r="5" spans="1:6" ht="15.75" customHeight="1">
      <c r="A5" s="19" t="s">
        <v>531</v>
      </c>
      <c r="B5" s="6">
        <v>1498855</v>
      </c>
      <c r="C5" s="29"/>
      <c r="D5" s="6"/>
      <c r="E5" s="6">
        <v>1498855</v>
      </c>
      <c r="F5" s="34">
        <f aca="true" t="shared" si="0" ref="F5:F23">B5-D5-E5</f>
        <v>0</v>
      </c>
    </row>
    <row r="6" spans="1:6" ht="15.75" customHeight="1">
      <c r="A6" s="31" t="s">
        <v>447</v>
      </c>
      <c r="B6" s="428">
        <v>2811070</v>
      </c>
      <c r="C6" s="33"/>
      <c r="D6" s="32"/>
      <c r="E6" s="428">
        <v>2811070</v>
      </c>
      <c r="F6" s="34"/>
    </row>
    <row r="7" spans="1:6" ht="15.75" customHeight="1">
      <c r="A7" s="31" t="s">
        <v>529</v>
      </c>
      <c r="B7" s="365">
        <v>109825765</v>
      </c>
      <c r="C7" s="33"/>
      <c r="D7" s="32">
        <v>4832350</v>
      </c>
      <c r="E7" s="32">
        <v>104993415</v>
      </c>
      <c r="F7" s="34">
        <f>B6-D6-E6</f>
        <v>0</v>
      </c>
    </row>
    <row r="8" spans="1:6" ht="15.75" customHeight="1">
      <c r="A8" s="31" t="s">
        <v>530</v>
      </c>
      <c r="B8" s="365">
        <v>1599006</v>
      </c>
      <c r="C8" s="365"/>
      <c r="D8" s="365"/>
      <c r="E8" s="365">
        <v>1599006</v>
      </c>
      <c r="F8" s="34">
        <f>B7-D7-E7</f>
        <v>0</v>
      </c>
    </row>
    <row r="9" spans="1:6" ht="15.75" customHeight="1">
      <c r="A9" s="31"/>
      <c r="B9" s="32"/>
      <c r="C9" s="33"/>
      <c r="D9" s="32"/>
      <c r="E9" s="32"/>
      <c r="F9" s="34">
        <f t="shared" si="0"/>
        <v>0</v>
      </c>
    </row>
    <row r="10" spans="1:6" ht="15.75" customHeight="1">
      <c r="A10" s="31"/>
      <c r="B10" s="32"/>
      <c r="C10" s="33"/>
      <c r="D10" s="32"/>
      <c r="E10" s="32"/>
      <c r="F10" s="34">
        <f t="shared" si="0"/>
        <v>0</v>
      </c>
    </row>
    <row r="11" spans="1:6" ht="15.75" customHeight="1">
      <c r="A11" s="31"/>
      <c r="B11" s="32"/>
      <c r="C11" s="33"/>
      <c r="D11" s="32"/>
      <c r="E11" s="32"/>
      <c r="F11" s="34">
        <f t="shared" si="0"/>
        <v>0</v>
      </c>
    </row>
    <row r="12" spans="1:6" ht="15.75" customHeight="1">
      <c r="A12" s="31"/>
      <c r="B12" s="32"/>
      <c r="C12" s="33"/>
      <c r="D12" s="32"/>
      <c r="E12" s="32"/>
      <c r="F12" s="34">
        <f t="shared" si="0"/>
        <v>0</v>
      </c>
    </row>
    <row r="13" spans="1:6" ht="15.75" customHeight="1">
      <c r="A13" s="31"/>
      <c r="B13" s="32"/>
      <c r="C13" s="33"/>
      <c r="D13" s="32"/>
      <c r="E13" s="32"/>
      <c r="F13" s="34">
        <f t="shared" si="0"/>
        <v>0</v>
      </c>
    </row>
    <row r="14" spans="1:6" ht="15.75" customHeight="1">
      <c r="A14" s="31"/>
      <c r="B14" s="32"/>
      <c r="C14" s="33"/>
      <c r="D14" s="32"/>
      <c r="E14" s="32"/>
      <c r="F14" s="34">
        <f t="shared" si="0"/>
        <v>0</v>
      </c>
    </row>
    <row r="15" spans="1:6" ht="15.75" customHeight="1">
      <c r="A15" s="31"/>
      <c r="B15" s="32"/>
      <c r="C15" s="33"/>
      <c r="D15" s="32"/>
      <c r="E15" s="32"/>
      <c r="F15" s="34">
        <f t="shared" si="0"/>
        <v>0</v>
      </c>
    </row>
    <row r="16" spans="1:6" ht="15.75" customHeight="1">
      <c r="A16" s="31"/>
      <c r="B16" s="32"/>
      <c r="C16" s="33"/>
      <c r="D16" s="32"/>
      <c r="E16" s="32"/>
      <c r="F16" s="34">
        <f t="shared" si="0"/>
        <v>0</v>
      </c>
    </row>
    <row r="17" spans="1:6" ht="15.75" customHeight="1">
      <c r="A17" s="31"/>
      <c r="B17" s="32"/>
      <c r="C17" s="33"/>
      <c r="D17" s="32"/>
      <c r="E17" s="32"/>
      <c r="F17" s="34">
        <f t="shared" si="0"/>
        <v>0</v>
      </c>
    </row>
    <row r="18" spans="1:6" ht="15.75" customHeight="1">
      <c r="A18" s="31"/>
      <c r="B18" s="32"/>
      <c r="C18" s="33"/>
      <c r="D18" s="32"/>
      <c r="E18" s="32"/>
      <c r="F18" s="34">
        <f t="shared" si="0"/>
        <v>0</v>
      </c>
    </row>
    <row r="19" spans="1:6" ht="15.75" customHeight="1">
      <c r="A19" s="31"/>
      <c r="B19" s="32"/>
      <c r="C19" s="33"/>
      <c r="D19" s="32"/>
      <c r="E19" s="32"/>
      <c r="F19" s="34">
        <f t="shared" si="0"/>
        <v>0</v>
      </c>
    </row>
    <row r="20" spans="1:6" ht="15.75" customHeight="1">
      <c r="A20" s="31"/>
      <c r="B20" s="32"/>
      <c r="C20" s="33"/>
      <c r="D20" s="32"/>
      <c r="E20" s="32"/>
      <c r="F20" s="34">
        <f t="shared" si="0"/>
        <v>0</v>
      </c>
    </row>
    <row r="21" spans="1:6" ht="15.75" customHeight="1">
      <c r="A21" s="31"/>
      <c r="B21" s="32"/>
      <c r="C21" s="33"/>
      <c r="D21" s="32"/>
      <c r="E21" s="32"/>
      <c r="F21" s="34">
        <f t="shared" si="0"/>
        <v>0</v>
      </c>
    </row>
    <row r="22" spans="1:6" ht="15.75" customHeight="1">
      <c r="A22" s="31"/>
      <c r="B22" s="32"/>
      <c r="C22" s="33"/>
      <c r="D22" s="32"/>
      <c r="E22" s="32"/>
      <c r="F22" s="34">
        <f t="shared" si="0"/>
        <v>0</v>
      </c>
    </row>
    <row r="23" spans="1:6" ht="15.75" customHeight="1" thickBot="1">
      <c r="A23" s="35"/>
      <c r="B23" s="36"/>
      <c r="C23" s="36"/>
      <c r="D23" s="36"/>
      <c r="E23" s="36"/>
      <c r="F23" s="37">
        <f t="shared" si="0"/>
        <v>0</v>
      </c>
    </row>
    <row r="24" spans="1:6" s="30" customFormat="1" ht="18" customHeight="1" thickBot="1">
      <c r="A24" s="82" t="s">
        <v>55</v>
      </c>
      <c r="B24" s="83">
        <f>SUM(B5:B23)</f>
        <v>115734696</v>
      </c>
      <c r="C24" s="50"/>
      <c r="D24" s="83">
        <f>SUM(D5:D23)</f>
        <v>4832350</v>
      </c>
      <c r="E24" s="83">
        <f>SUM(E5:E23)</f>
        <v>110902346</v>
      </c>
      <c r="F24" s="3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1/2018 (III.13.)önkormányzati rendelethez&amp;"Times New Roman CE,Normál"&amp;10
  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G26"/>
  <sheetViews>
    <sheetView workbookViewId="0" topLeftCell="A1">
      <selection activeCell="B8" sqref="B8"/>
    </sheetView>
  </sheetViews>
  <sheetFormatPr defaultColWidth="9.00390625" defaultRowHeight="12.75"/>
  <cols>
    <col min="1" max="1" width="5.50390625" style="20" customWidth="1"/>
    <col min="2" max="2" width="33.125" style="20" customWidth="1"/>
    <col min="3" max="3" width="12.375" style="20" customWidth="1"/>
    <col min="4" max="4" width="11.50390625" style="20" customWidth="1"/>
    <col min="5" max="5" width="11.375" style="20" customWidth="1"/>
    <col min="6" max="6" width="11.00390625" style="20" customWidth="1"/>
    <col min="7" max="7" width="14.375" style="20" customWidth="1"/>
    <col min="8" max="16384" width="9.375" style="20" customWidth="1"/>
  </cols>
  <sheetData>
    <row r="1" spans="1:7" ht="43.5" customHeight="1">
      <c r="A1" s="458" t="s">
        <v>3</v>
      </c>
      <c r="B1" s="458"/>
      <c r="C1" s="458"/>
      <c r="D1" s="458"/>
      <c r="E1" s="458"/>
      <c r="F1" s="458"/>
      <c r="G1" s="458"/>
    </row>
    <row r="3" spans="1:7" s="64" customFormat="1" ht="27" customHeight="1">
      <c r="A3" s="62" t="s">
        <v>158</v>
      </c>
      <c r="B3" s="63"/>
      <c r="C3" s="457" t="s">
        <v>411</v>
      </c>
      <c r="D3" s="457"/>
      <c r="E3" s="457"/>
      <c r="F3" s="457"/>
      <c r="G3" s="457"/>
    </row>
    <row r="4" spans="1:7" s="64" customFormat="1" ht="15.75">
      <c r="A4" s="63"/>
      <c r="B4" s="63"/>
      <c r="C4" s="63"/>
      <c r="D4" s="63"/>
      <c r="E4" s="63"/>
      <c r="F4" s="63"/>
      <c r="G4" s="63"/>
    </row>
    <row r="5" spans="1:7" s="64" customFormat="1" ht="24.75" customHeight="1">
      <c r="A5" s="62" t="s">
        <v>159</v>
      </c>
      <c r="B5" s="63"/>
      <c r="C5" s="457" t="s">
        <v>412</v>
      </c>
      <c r="D5" s="457"/>
      <c r="E5" s="457"/>
      <c r="F5" s="457"/>
      <c r="G5" s="63"/>
    </row>
    <row r="6" spans="1:7" s="65" customFormat="1" ht="12.75">
      <c r="A6" s="93"/>
      <c r="B6" s="93"/>
      <c r="C6" s="93"/>
      <c r="D6" s="93"/>
      <c r="E6" s="93"/>
      <c r="F6" s="93"/>
      <c r="G6" s="93"/>
    </row>
    <row r="7" spans="1:7" s="66" customFormat="1" ht="15" customHeight="1">
      <c r="A7" s="109" t="s">
        <v>535</v>
      </c>
      <c r="B7" s="108"/>
      <c r="C7" s="108"/>
      <c r="D7" s="94"/>
      <c r="E7" s="94"/>
      <c r="F7" s="94"/>
      <c r="G7" s="94"/>
    </row>
    <row r="8" spans="1:7" s="66" customFormat="1" ht="15" customHeight="1" thickBot="1">
      <c r="A8" s="109" t="s">
        <v>209</v>
      </c>
      <c r="B8" s="94"/>
      <c r="C8" s="94"/>
      <c r="D8" s="94"/>
      <c r="E8" s="94"/>
      <c r="F8" s="94"/>
      <c r="G8" s="94"/>
    </row>
    <row r="9" spans="1:7" s="39" customFormat="1" ht="42" customHeight="1" thickBot="1">
      <c r="A9" s="84" t="s">
        <v>11</v>
      </c>
      <c r="B9" s="85" t="s">
        <v>160</v>
      </c>
      <c r="C9" s="85" t="s">
        <v>161</v>
      </c>
      <c r="D9" s="85" t="s">
        <v>162</v>
      </c>
      <c r="E9" s="85" t="s">
        <v>163</v>
      </c>
      <c r="F9" s="85" t="s">
        <v>164</v>
      </c>
      <c r="G9" s="86" t="s">
        <v>47</v>
      </c>
    </row>
    <row r="10" spans="1:7" ht="24" customHeight="1">
      <c r="A10" s="95" t="s">
        <v>13</v>
      </c>
      <c r="B10" s="87" t="s">
        <v>165</v>
      </c>
      <c r="C10" s="67"/>
      <c r="D10" s="67"/>
      <c r="E10" s="67"/>
      <c r="F10" s="67"/>
      <c r="G10" s="96">
        <f>SUM(C10:F10)</f>
        <v>0</v>
      </c>
    </row>
    <row r="11" spans="1:7" ht="24" customHeight="1">
      <c r="A11" s="97" t="s">
        <v>14</v>
      </c>
      <c r="B11" s="88" t="s">
        <v>166</v>
      </c>
      <c r="C11" s="68"/>
      <c r="D11" s="68"/>
      <c r="E11" s="68"/>
      <c r="F11" s="68"/>
      <c r="G11" s="98">
        <f aca="true" t="shared" si="0" ref="G11:G16">SUM(C11:F11)</f>
        <v>0</v>
      </c>
    </row>
    <row r="12" spans="1:7" ht="24" customHeight="1">
      <c r="A12" s="97" t="s">
        <v>15</v>
      </c>
      <c r="B12" s="88" t="s">
        <v>167</v>
      </c>
      <c r="C12" s="68"/>
      <c r="D12" s="68"/>
      <c r="E12" s="68"/>
      <c r="F12" s="68"/>
      <c r="G12" s="98">
        <f t="shared" si="0"/>
        <v>0</v>
      </c>
    </row>
    <row r="13" spans="1:7" ht="24" customHeight="1">
      <c r="A13" s="97" t="s">
        <v>16</v>
      </c>
      <c r="B13" s="88" t="s">
        <v>168</v>
      </c>
      <c r="C13" s="68"/>
      <c r="D13" s="68"/>
      <c r="E13" s="68"/>
      <c r="F13" s="68"/>
      <c r="G13" s="98">
        <f t="shared" si="0"/>
        <v>0</v>
      </c>
    </row>
    <row r="14" spans="1:7" ht="24" customHeight="1">
      <c r="A14" s="97" t="s">
        <v>17</v>
      </c>
      <c r="B14" s="88" t="s">
        <v>169</v>
      </c>
      <c r="C14" s="68"/>
      <c r="D14" s="68"/>
      <c r="E14" s="68"/>
      <c r="F14" s="68"/>
      <c r="G14" s="98">
        <f t="shared" si="0"/>
        <v>0</v>
      </c>
    </row>
    <row r="15" spans="1:7" ht="24" customHeight="1" thickBot="1">
      <c r="A15" s="99" t="s">
        <v>18</v>
      </c>
      <c r="B15" s="100" t="s">
        <v>170</v>
      </c>
      <c r="C15" s="69">
        <v>0</v>
      </c>
      <c r="D15" s="69"/>
      <c r="E15" s="69"/>
      <c r="F15" s="69"/>
      <c r="G15" s="101">
        <f t="shared" si="0"/>
        <v>0</v>
      </c>
    </row>
    <row r="16" spans="1:7" s="70" customFormat="1" ht="24" customHeight="1" thickBot="1">
      <c r="A16" s="102" t="s">
        <v>19</v>
      </c>
      <c r="B16" s="103" t="s">
        <v>47</v>
      </c>
      <c r="C16" s="104">
        <f>SUM(C10:C15)</f>
        <v>0</v>
      </c>
      <c r="D16" s="104">
        <f>SUM(D10:D15)</f>
        <v>0</v>
      </c>
      <c r="E16" s="104">
        <f>SUM(E10:E15)</f>
        <v>0</v>
      </c>
      <c r="F16" s="104">
        <f>SUM(F10:F15)</f>
        <v>0</v>
      </c>
      <c r="G16" s="105">
        <f t="shared" si="0"/>
        <v>0</v>
      </c>
    </row>
    <row r="17" spans="1:7" s="65" customFormat="1" ht="12.75">
      <c r="A17" s="93"/>
      <c r="B17" s="93"/>
      <c r="C17" s="93"/>
      <c r="D17" s="93"/>
      <c r="E17" s="93"/>
      <c r="F17" s="93"/>
      <c r="G17" s="93"/>
    </row>
    <row r="18" spans="1:7" s="65" customFormat="1" ht="12.75">
      <c r="A18" s="93"/>
      <c r="B18" s="93"/>
      <c r="C18" s="93"/>
      <c r="D18" s="93"/>
      <c r="E18" s="93"/>
      <c r="F18" s="93"/>
      <c r="G18" s="93"/>
    </row>
    <row r="19" spans="1:7" s="65" customFormat="1" ht="12.75">
      <c r="A19" s="93"/>
      <c r="B19" s="93"/>
      <c r="C19" s="93"/>
      <c r="D19" s="93"/>
      <c r="E19" s="93"/>
      <c r="F19" s="93"/>
      <c r="G19" s="93"/>
    </row>
    <row r="20" spans="1:7" s="65" customFormat="1" ht="15.75">
      <c r="A20" s="64" t="s">
        <v>517</v>
      </c>
      <c r="B20" s="93"/>
      <c r="C20" s="93"/>
      <c r="D20" s="93"/>
      <c r="E20" s="93"/>
      <c r="F20" s="93"/>
      <c r="G20" s="93"/>
    </row>
    <row r="21" spans="1:7" s="65" customFormat="1" ht="12.75">
      <c r="A21" s="93"/>
      <c r="B21" s="93"/>
      <c r="C21" s="93"/>
      <c r="D21" s="93"/>
      <c r="E21" s="93"/>
      <c r="F21" s="93"/>
      <c r="G21" s="93"/>
    </row>
    <row r="22" spans="1:7" ht="12.75">
      <c r="A22" s="93"/>
      <c r="B22" s="93"/>
      <c r="C22" s="93"/>
      <c r="D22" s="93"/>
      <c r="E22" s="93"/>
      <c r="F22" s="93"/>
      <c r="G22" s="93"/>
    </row>
    <row r="23" spans="1:7" ht="12.75">
      <c r="A23" s="93"/>
      <c r="B23" s="93"/>
      <c r="C23" s="65"/>
      <c r="D23" s="65"/>
      <c r="E23" s="65"/>
      <c r="F23" s="65"/>
      <c r="G23" s="93"/>
    </row>
    <row r="24" spans="1:7" ht="13.5">
      <c r="A24" s="93"/>
      <c r="B24" s="93"/>
      <c r="C24" s="106"/>
      <c r="D24" s="107" t="s">
        <v>171</v>
      </c>
      <c r="E24" s="107"/>
      <c r="F24" s="106"/>
      <c r="G24" s="93"/>
    </row>
    <row r="25" spans="3:6" ht="13.5">
      <c r="C25" s="71"/>
      <c r="D25" s="72"/>
      <c r="E25" s="72"/>
      <c r="F25" s="71"/>
    </row>
    <row r="26" spans="3:6" ht="13.5">
      <c r="C26" s="71"/>
      <c r="D26" s="72"/>
      <c r="E26" s="72"/>
      <c r="F26" s="7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
6. melléklet az 1/2018 (III.13.)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G35"/>
  <sheetViews>
    <sheetView workbookViewId="0" topLeftCell="A1">
      <selection activeCell="H16" sqref="H16"/>
    </sheetView>
  </sheetViews>
  <sheetFormatPr defaultColWidth="9.00390625" defaultRowHeight="12.75"/>
  <cols>
    <col min="1" max="1" width="5.50390625" style="0" customWidth="1"/>
    <col min="2" max="2" width="40.625" style="0" customWidth="1"/>
    <col min="3" max="3" width="25.125" style="0" customWidth="1"/>
    <col min="4" max="4" width="16.375" style="0" bestFit="1" customWidth="1"/>
    <col min="5" max="5" width="14.375" style="0" customWidth="1"/>
    <col min="7" max="7" width="12.875" style="0" bestFit="1" customWidth="1"/>
  </cols>
  <sheetData>
    <row r="1" spans="1:5" ht="45" customHeight="1">
      <c r="A1" s="459" t="s">
        <v>518</v>
      </c>
      <c r="B1" s="459"/>
      <c r="C1" s="459"/>
      <c r="D1" s="459"/>
      <c r="E1" s="459"/>
    </row>
    <row r="2" spans="1:5" ht="17.25" customHeight="1">
      <c r="A2" s="128"/>
      <c r="B2" s="128"/>
      <c r="C2" s="128"/>
      <c r="D2" s="128"/>
      <c r="E2" s="128"/>
    </row>
    <row r="3" spans="1:5" ht="13.5" thickBot="1">
      <c r="A3" s="89" t="s">
        <v>442</v>
      </c>
      <c r="B3" s="89"/>
      <c r="C3" s="460" t="s">
        <v>9</v>
      </c>
      <c r="D3" s="460"/>
      <c r="E3" s="460"/>
    </row>
    <row r="4" spans="1:5" ht="42.75" customHeight="1" thickBot="1">
      <c r="A4" s="154" t="s">
        <v>60</v>
      </c>
      <c r="B4" s="155" t="s">
        <v>107</v>
      </c>
      <c r="C4" s="155" t="s">
        <v>108</v>
      </c>
      <c r="D4" s="156" t="s">
        <v>416</v>
      </c>
      <c r="E4" s="156" t="s">
        <v>417</v>
      </c>
    </row>
    <row r="5" spans="1:5" ht="30.75" customHeight="1">
      <c r="A5" s="151" t="s">
        <v>13</v>
      </c>
      <c r="B5" s="152" t="s">
        <v>413</v>
      </c>
      <c r="C5" s="153" t="s">
        <v>414</v>
      </c>
      <c r="D5" s="157">
        <v>25000</v>
      </c>
      <c r="E5" s="159"/>
    </row>
    <row r="6" spans="1:5" ht="30.75" customHeight="1">
      <c r="A6" s="90" t="s">
        <v>14</v>
      </c>
      <c r="B6" s="149" t="s">
        <v>415</v>
      </c>
      <c r="C6" s="150" t="s">
        <v>414</v>
      </c>
      <c r="D6" s="158">
        <v>27160</v>
      </c>
      <c r="E6" s="160"/>
    </row>
    <row r="7" spans="1:5" ht="30.75" customHeight="1">
      <c r="A7" s="90" t="s">
        <v>15</v>
      </c>
      <c r="B7" s="165" t="s">
        <v>418</v>
      </c>
      <c r="C7" s="150" t="s">
        <v>414</v>
      </c>
      <c r="D7" s="158">
        <v>22500</v>
      </c>
      <c r="E7" s="160"/>
    </row>
    <row r="8" spans="1:5" ht="30.75" customHeight="1">
      <c r="A8" s="90"/>
      <c r="B8" s="165" t="s">
        <v>446</v>
      </c>
      <c r="C8" s="150" t="s">
        <v>414</v>
      </c>
      <c r="D8" s="158">
        <v>8405</v>
      </c>
      <c r="E8" s="160"/>
    </row>
    <row r="9" spans="1:7" ht="30.75" customHeight="1">
      <c r="A9" s="90" t="s">
        <v>16</v>
      </c>
      <c r="B9" s="149" t="s">
        <v>493</v>
      </c>
      <c r="C9" s="150" t="s">
        <v>494</v>
      </c>
      <c r="D9" s="158">
        <v>912948</v>
      </c>
      <c r="E9" s="161"/>
      <c r="G9" s="425"/>
    </row>
    <row r="10" spans="1:7" ht="15.75" customHeight="1">
      <c r="A10" s="90" t="s">
        <v>18</v>
      </c>
      <c r="B10" s="149" t="s">
        <v>495</v>
      </c>
      <c r="C10" s="150" t="s">
        <v>494</v>
      </c>
      <c r="D10" s="420">
        <v>482259</v>
      </c>
      <c r="E10" s="162"/>
      <c r="G10" s="426"/>
    </row>
    <row r="11" spans="1:5" ht="15.75" customHeight="1">
      <c r="A11" s="90" t="s">
        <v>19</v>
      </c>
      <c r="B11" s="149" t="s">
        <v>496</v>
      </c>
      <c r="C11" s="150" t="s">
        <v>494</v>
      </c>
      <c r="D11" s="420">
        <v>328815</v>
      </c>
      <c r="E11" s="162"/>
    </row>
    <row r="12" spans="1:5" ht="15.75" customHeight="1">
      <c r="A12" s="90" t="s">
        <v>21</v>
      </c>
      <c r="B12" s="149" t="s">
        <v>497</v>
      </c>
      <c r="C12" s="150" t="s">
        <v>494</v>
      </c>
      <c r="D12" s="420">
        <v>241131</v>
      </c>
      <c r="E12" s="162"/>
    </row>
    <row r="13" spans="1:5" ht="15.75" customHeight="1">
      <c r="A13" s="90" t="s">
        <v>22</v>
      </c>
      <c r="B13" s="149" t="s">
        <v>498</v>
      </c>
      <c r="C13" s="150" t="s">
        <v>494</v>
      </c>
      <c r="D13" s="420">
        <v>241131</v>
      </c>
      <c r="E13" s="162"/>
    </row>
    <row r="14" spans="1:5" ht="39.75" customHeight="1">
      <c r="A14" s="90" t="s">
        <v>23</v>
      </c>
      <c r="B14" s="165" t="s">
        <v>499</v>
      </c>
      <c r="C14" s="150" t="s">
        <v>494</v>
      </c>
      <c r="D14" s="422">
        <v>328815</v>
      </c>
      <c r="E14" s="162"/>
    </row>
    <row r="15" spans="1:5" ht="15.75" customHeight="1">
      <c r="A15" s="90" t="s">
        <v>24</v>
      </c>
      <c r="B15" s="149" t="s">
        <v>500</v>
      </c>
      <c r="C15" s="150" t="s">
        <v>494</v>
      </c>
      <c r="D15" s="423">
        <v>241131</v>
      </c>
      <c r="E15" s="162"/>
    </row>
    <row r="16" spans="1:5" ht="15.75" customHeight="1">
      <c r="A16" s="90" t="s">
        <v>25</v>
      </c>
      <c r="B16" s="149" t="s">
        <v>501</v>
      </c>
      <c r="C16" s="150" t="s">
        <v>494</v>
      </c>
      <c r="D16" s="423">
        <v>584133</v>
      </c>
      <c r="E16" s="162"/>
    </row>
    <row r="17" spans="1:5" ht="15.75" customHeight="1">
      <c r="A17" s="90" t="s">
        <v>26</v>
      </c>
      <c r="B17" s="149" t="s">
        <v>502</v>
      </c>
      <c r="C17" s="150" t="s">
        <v>494</v>
      </c>
      <c r="D17" s="423">
        <v>25125</v>
      </c>
      <c r="E17" s="162"/>
    </row>
    <row r="18" spans="1:5" ht="15.75" customHeight="1">
      <c r="A18" s="90" t="s">
        <v>27</v>
      </c>
      <c r="B18" s="149"/>
      <c r="C18" s="150"/>
      <c r="D18" s="421"/>
      <c r="E18" s="162"/>
    </row>
    <row r="19" spans="1:5" ht="15.75" customHeight="1">
      <c r="A19" s="90" t="s">
        <v>28</v>
      </c>
      <c r="B19" s="149"/>
      <c r="C19" s="8"/>
      <c r="D19" s="421"/>
      <c r="E19" s="162"/>
    </row>
    <row r="20" spans="1:5" ht="15.75" customHeight="1">
      <c r="A20" s="90" t="s">
        <v>29</v>
      </c>
      <c r="B20" s="149"/>
      <c r="C20" s="8"/>
      <c r="D20" s="421"/>
      <c r="E20" s="162"/>
    </row>
    <row r="21" spans="1:5" ht="15.75" customHeight="1">
      <c r="A21" s="90" t="s">
        <v>30</v>
      </c>
      <c r="B21" s="149"/>
      <c r="C21" s="8"/>
      <c r="D21" s="421"/>
      <c r="E21" s="162"/>
    </row>
    <row r="22" spans="1:5" ht="15.75" customHeight="1">
      <c r="A22" s="90" t="s">
        <v>31</v>
      </c>
      <c r="B22" s="149"/>
      <c r="C22" s="8"/>
      <c r="D22" s="421"/>
      <c r="E22" s="162"/>
    </row>
    <row r="23" spans="1:5" ht="15.75" customHeight="1">
      <c r="A23" s="90" t="s">
        <v>32</v>
      </c>
      <c r="B23" s="8"/>
      <c r="C23" s="8"/>
      <c r="D23" s="421"/>
      <c r="E23" s="162"/>
    </row>
    <row r="24" spans="1:5" ht="15.75" customHeight="1">
      <c r="A24" s="90" t="s">
        <v>33</v>
      </c>
      <c r="B24" s="8"/>
      <c r="C24" s="8"/>
      <c r="D24" s="421"/>
      <c r="E24" s="162"/>
    </row>
    <row r="25" spans="1:5" ht="15.75" customHeight="1">
      <c r="A25" s="90" t="s">
        <v>34</v>
      </c>
      <c r="B25" s="8"/>
      <c r="C25" s="8"/>
      <c r="D25" s="421"/>
      <c r="E25" s="162"/>
    </row>
    <row r="26" spans="1:5" ht="15.75" customHeight="1">
      <c r="A26" s="90" t="s">
        <v>35</v>
      </c>
      <c r="B26" s="8"/>
      <c r="C26" s="8"/>
      <c r="D26" s="135"/>
      <c r="E26" s="162"/>
    </row>
    <row r="27" spans="1:5" ht="15.75" customHeight="1">
      <c r="A27" s="90" t="s">
        <v>36</v>
      </c>
      <c r="B27" s="8"/>
      <c r="C27" s="8"/>
      <c r="D27" s="135"/>
      <c r="E27" s="162"/>
    </row>
    <row r="28" spans="1:5" ht="15.75" customHeight="1">
      <c r="A28" s="90" t="s">
        <v>37</v>
      </c>
      <c r="B28" s="8"/>
      <c r="C28" s="8"/>
      <c r="D28" s="135"/>
      <c r="E28" s="162"/>
    </row>
    <row r="29" spans="1:5" ht="15.75" customHeight="1">
      <c r="A29" s="90" t="s">
        <v>38</v>
      </c>
      <c r="B29" s="8"/>
      <c r="C29" s="8"/>
      <c r="D29" s="135"/>
      <c r="E29" s="162"/>
    </row>
    <row r="30" spans="1:5" ht="15.75" customHeight="1">
      <c r="A30" s="90" t="s">
        <v>39</v>
      </c>
      <c r="B30" s="8"/>
      <c r="C30" s="8"/>
      <c r="D30" s="135"/>
      <c r="E30" s="162"/>
    </row>
    <row r="31" spans="1:5" ht="15.75" customHeight="1">
      <c r="A31" s="90" t="s">
        <v>40</v>
      </c>
      <c r="B31" s="8"/>
      <c r="C31" s="8"/>
      <c r="D31" s="135"/>
      <c r="E31" s="162"/>
    </row>
    <row r="32" spans="1:5" ht="15.75" customHeight="1">
      <c r="A32" s="90" t="s">
        <v>41</v>
      </c>
      <c r="B32" s="8"/>
      <c r="C32" s="8"/>
      <c r="D32" s="135"/>
      <c r="E32" s="162"/>
    </row>
    <row r="33" spans="1:5" ht="15.75" customHeight="1">
      <c r="A33" s="90" t="s">
        <v>109</v>
      </c>
      <c r="B33" s="8"/>
      <c r="C33" s="8"/>
      <c r="D33" s="135"/>
      <c r="E33" s="163"/>
    </row>
    <row r="34" spans="1:5" ht="15.75" customHeight="1" thickBot="1">
      <c r="A34" s="91" t="s">
        <v>110</v>
      </c>
      <c r="B34" s="9"/>
      <c r="C34" s="9"/>
      <c r="D34" s="136"/>
      <c r="E34" s="164"/>
    </row>
    <row r="35" spans="1:5" ht="15.75" customHeight="1" thickBot="1">
      <c r="A35" s="461" t="s">
        <v>47</v>
      </c>
      <c r="B35" s="462"/>
      <c r="C35" s="92"/>
      <c r="D35" s="424">
        <f>SUM(D5:D34)</f>
        <v>3468553</v>
      </c>
      <c r="E35" s="137">
        <f>SUM(E5:E34)</f>
        <v>0</v>
      </c>
    </row>
  </sheetData>
  <sheetProtection/>
  <mergeCells count="3">
    <mergeCell ref="A1:E1"/>
    <mergeCell ref="C3:E3"/>
    <mergeCell ref="A35:B35"/>
  </mergeCells>
  <conditionalFormatting sqref="E35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E12" sqref="E12"/>
    </sheetView>
  </sheetViews>
  <sheetFormatPr defaultColWidth="9.00390625" defaultRowHeight="12.75"/>
  <cols>
    <col min="1" max="1" width="5.625" style="44" customWidth="1"/>
    <col min="2" max="2" width="31.625" style="45" customWidth="1"/>
    <col min="3" max="14" width="11.375" style="45" bestFit="1" customWidth="1"/>
    <col min="15" max="15" width="12.625" style="44" customWidth="1"/>
    <col min="16" max="16" width="10.125" style="45" bestFit="1" customWidth="1"/>
    <col min="17" max="16384" width="9.375" style="45" customWidth="1"/>
  </cols>
  <sheetData>
    <row r="1" spans="1:15" ht="31.5" customHeight="1">
      <c r="A1" s="466" t="s">
        <v>519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</row>
    <row r="2" spans="1:15" ht="16.5" thickBot="1">
      <c r="A2" s="306" t="s">
        <v>433</v>
      </c>
      <c r="N2" s="468" t="s">
        <v>9</v>
      </c>
      <c r="O2" s="468"/>
    </row>
    <row r="3" spans="1:15" s="44" customFormat="1" ht="27.75" customHeight="1" thickBot="1">
      <c r="A3" s="41" t="s">
        <v>11</v>
      </c>
      <c r="B3" s="42" t="s">
        <v>53</v>
      </c>
      <c r="C3" s="42" t="s">
        <v>61</v>
      </c>
      <c r="D3" s="42" t="s">
        <v>62</v>
      </c>
      <c r="E3" s="42" t="s">
        <v>63</v>
      </c>
      <c r="F3" s="42" t="s">
        <v>64</v>
      </c>
      <c r="G3" s="42" t="s">
        <v>65</v>
      </c>
      <c r="H3" s="42" t="s">
        <v>66</v>
      </c>
      <c r="I3" s="42" t="s">
        <v>67</v>
      </c>
      <c r="J3" s="42" t="s">
        <v>68</v>
      </c>
      <c r="K3" s="42" t="s">
        <v>69</v>
      </c>
      <c r="L3" s="42" t="s">
        <v>70</v>
      </c>
      <c r="M3" s="42" t="s">
        <v>71</v>
      </c>
      <c r="N3" s="42" t="s">
        <v>72</v>
      </c>
      <c r="O3" s="43" t="s">
        <v>47</v>
      </c>
    </row>
    <row r="4" spans="1:15" s="284" customFormat="1" ht="15" customHeight="1" thickBot="1">
      <c r="A4" s="283" t="s">
        <v>13</v>
      </c>
      <c r="B4" s="463" t="s">
        <v>48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5"/>
    </row>
    <row r="5" spans="1:15" s="284" customFormat="1" ht="22.5" customHeight="1">
      <c r="A5" s="285" t="s">
        <v>14</v>
      </c>
      <c r="B5" s="286" t="s">
        <v>376</v>
      </c>
      <c r="C5" s="287">
        <v>5846304</v>
      </c>
      <c r="D5" s="287">
        <v>5846304</v>
      </c>
      <c r="E5" s="287">
        <v>5846304</v>
      </c>
      <c r="F5" s="287">
        <v>5846304</v>
      </c>
      <c r="G5" s="287">
        <v>5846304</v>
      </c>
      <c r="H5" s="287">
        <v>5846304</v>
      </c>
      <c r="I5" s="287">
        <v>5846304</v>
      </c>
      <c r="J5" s="287">
        <v>5846304</v>
      </c>
      <c r="K5" s="287">
        <v>16792135</v>
      </c>
      <c r="L5" s="287">
        <v>5846304</v>
      </c>
      <c r="M5" s="287">
        <v>5846304</v>
      </c>
      <c r="N5" s="287">
        <v>5846305</v>
      </c>
      <c r="O5" s="288">
        <f aca="true" t="shared" si="0" ref="O5:O28">SUM(C5:N5)</f>
        <v>81101480</v>
      </c>
    </row>
    <row r="6" spans="1:15" s="293" customFormat="1" ht="30" customHeight="1">
      <c r="A6" s="289" t="s">
        <v>15</v>
      </c>
      <c r="B6" s="290" t="s">
        <v>407</v>
      </c>
      <c r="C6" s="291">
        <v>2979644</v>
      </c>
      <c r="D6" s="291">
        <v>2979644</v>
      </c>
      <c r="E6" s="291">
        <v>2979644</v>
      </c>
      <c r="F6" s="291">
        <v>2979644</v>
      </c>
      <c r="G6" s="291">
        <v>2979644</v>
      </c>
      <c r="H6" s="291">
        <v>2979644</v>
      </c>
      <c r="I6" s="291">
        <v>2979644</v>
      </c>
      <c r="J6" s="291">
        <v>2979644</v>
      </c>
      <c r="K6" s="291">
        <v>2979644</v>
      </c>
      <c r="L6" s="291">
        <v>2979644</v>
      </c>
      <c r="M6" s="291">
        <v>2979644</v>
      </c>
      <c r="N6" s="291">
        <v>2979645</v>
      </c>
      <c r="O6" s="292">
        <f t="shared" si="0"/>
        <v>35755729</v>
      </c>
    </row>
    <row r="7" spans="1:15" s="293" customFormat="1" ht="24">
      <c r="A7" s="289" t="s">
        <v>16</v>
      </c>
      <c r="B7" s="294" t="s">
        <v>408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6"/>
    </row>
    <row r="8" spans="1:16" s="293" customFormat="1" ht="13.5" customHeight="1">
      <c r="A8" s="289" t="s">
        <v>17</v>
      </c>
      <c r="B8" s="297" t="s">
        <v>132</v>
      </c>
      <c r="C8" s="291">
        <v>2025000</v>
      </c>
      <c r="D8" s="291">
        <v>2025000</v>
      </c>
      <c r="E8" s="291">
        <v>3125000</v>
      </c>
      <c r="F8" s="291">
        <v>3125000</v>
      </c>
      <c r="G8" s="291">
        <v>3125000</v>
      </c>
      <c r="H8" s="291">
        <v>2125000</v>
      </c>
      <c r="I8" s="291">
        <v>2125000</v>
      </c>
      <c r="J8" s="291">
        <v>2125000</v>
      </c>
      <c r="K8" s="291">
        <v>3125000</v>
      </c>
      <c r="L8" s="291">
        <v>3125000</v>
      </c>
      <c r="M8" s="291">
        <v>3125000</v>
      </c>
      <c r="N8" s="291">
        <v>2125000</v>
      </c>
      <c r="O8" s="292">
        <f>SUM(C8:N8)</f>
        <v>31300000</v>
      </c>
      <c r="P8" s="333"/>
    </row>
    <row r="9" spans="1:15" s="293" customFormat="1" ht="13.5" customHeight="1">
      <c r="A9" s="289" t="s">
        <v>18</v>
      </c>
      <c r="B9" s="297" t="s">
        <v>409</v>
      </c>
      <c r="C9" s="291">
        <v>948892</v>
      </c>
      <c r="D9" s="291">
        <v>948892</v>
      </c>
      <c r="E9" s="291">
        <v>948892</v>
      </c>
      <c r="F9" s="291">
        <v>948893</v>
      </c>
      <c r="G9" s="291">
        <v>948893</v>
      </c>
      <c r="H9" s="291">
        <v>948893</v>
      </c>
      <c r="I9" s="291">
        <v>948893</v>
      </c>
      <c r="J9" s="291">
        <v>948893</v>
      </c>
      <c r="K9" s="291">
        <v>948893</v>
      </c>
      <c r="L9" s="291">
        <v>948893</v>
      </c>
      <c r="M9" s="291">
        <v>948892</v>
      </c>
      <c r="N9" s="291">
        <v>948892</v>
      </c>
      <c r="O9" s="292">
        <f t="shared" si="0"/>
        <v>11386711</v>
      </c>
    </row>
    <row r="10" spans="1:15" s="293" customFormat="1" ht="13.5" customHeight="1">
      <c r="A10" s="289" t="s">
        <v>19</v>
      </c>
      <c r="B10" s="297" t="s">
        <v>4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2">
        <f t="shared" si="0"/>
        <v>0</v>
      </c>
    </row>
    <row r="11" spans="1:15" s="293" customFormat="1" ht="13.5" customHeight="1">
      <c r="A11" s="289" t="s">
        <v>20</v>
      </c>
      <c r="B11" s="297" t="s">
        <v>379</v>
      </c>
      <c r="C11" s="291">
        <v>20000</v>
      </c>
      <c r="D11" s="291">
        <v>20000</v>
      </c>
      <c r="E11" s="291">
        <v>20000</v>
      </c>
      <c r="F11" s="291">
        <v>20000</v>
      </c>
      <c r="G11" s="291">
        <v>20000</v>
      </c>
      <c r="H11" s="291">
        <v>20000</v>
      </c>
      <c r="I11" s="291">
        <v>20000</v>
      </c>
      <c r="J11" s="291">
        <v>20000</v>
      </c>
      <c r="K11" s="291">
        <v>20000</v>
      </c>
      <c r="L11" s="291">
        <v>20000</v>
      </c>
      <c r="M11" s="291">
        <v>20000</v>
      </c>
      <c r="N11" s="291">
        <v>20000</v>
      </c>
      <c r="O11" s="292">
        <f t="shared" si="0"/>
        <v>240000</v>
      </c>
    </row>
    <row r="12" spans="1:15" s="293" customFormat="1" ht="24">
      <c r="A12" s="289" t="s">
        <v>21</v>
      </c>
      <c r="B12" s="290" t="s">
        <v>0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2">
        <f t="shared" si="0"/>
        <v>0</v>
      </c>
    </row>
    <row r="13" spans="1:15" s="293" customFormat="1" ht="13.5" customHeight="1">
      <c r="A13" s="289">
        <v>10</v>
      </c>
      <c r="B13" s="297" t="s">
        <v>5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2">
        <f t="shared" si="0"/>
        <v>0</v>
      </c>
    </row>
    <row r="14" spans="1:15" s="293" customFormat="1" ht="24" customHeight="1" thickBot="1">
      <c r="A14" s="289" t="s">
        <v>22</v>
      </c>
      <c r="B14" s="366" t="s">
        <v>470</v>
      </c>
      <c r="C14" s="287">
        <v>9707284</v>
      </c>
      <c r="D14" s="287">
        <v>9707284</v>
      </c>
      <c r="E14" s="287">
        <v>9707284</v>
      </c>
      <c r="F14" s="287">
        <v>9707285</v>
      </c>
      <c r="G14" s="287">
        <v>9707285</v>
      </c>
      <c r="H14" s="287">
        <v>9707285</v>
      </c>
      <c r="I14" s="287">
        <v>9707285</v>
      </c>
      <c r="J14" s="287">
        <v>9707285</v>
      </c>
      <c r="K14" s="287">
        <v>9707285</v>
      </c>
      <c r="L14" s="287">
        <v>9707284</v>
      </c>
      <c r="M14" s="287">
        <v>9707284</v>
      </c>
      <c r="N14" s="287">
        <v>9707284</v>
      </c>
      <c r="O14" s="292">
        <f t="shared" si="0"/>
        <v>116487414</v>
      </c>
    </row>
    <row r="15" spans="1:15" s="284" customFormat="1" ht="15.75" customHeight="1" thickBot="1">
      <c r="A15" s="289">
        <v>11</v>
      </c>
      <c r="B15" s="14" t="s">
        <v>96</v>
      </c>
      <c r="C15" s="298">
        <f>SUM(C5:C14)</f>
        <v>21527124</v>
      </c>
      <c r="D15" s="298">
        <f aca="true" t="shared" si="1" ref="D15:N15">SUM(D5:D14)</f>
        <v>21527124</v>
      </c>
      <c r="E15" s="298">
        <f t="shared" si="1"/>
        <v>22627124</v>
      </c>
      <c r="F15" s="298">
        <f t="shared" si="1"/>
        <v>22627126</v>
      </c>
      <c r="G15" s="298">
        <f t="shared" si="1"/>
        <v>22627126</v>
      </c>
      <c r="H15" s="298">
        <f>SUM(H5:H14)</f>
        <v>21627126</v>
      </c>
      <c r="I15" s="298">
        <f t="shared" si="1"/>
        <v>21627126</v>
      </c>
      <c r="J15" s="298">
        <f t="shared" si="1"/>
        <v>21627126</v>
      </c>
      <c r="K15" s="298">
        <f t="shared" si="1"/>
        <v>33572957</v>
      </c>
      <c r="L15" s="298">
        <f t="shared" si="1"/>
        <v>22627125</v>
      </c>
      <c r="M15" s="298">
        <f t="shared" si="1"/>
        <v>22627124</v>
      </c>
      <c r="N15" s="298">
        <f t="shared" si="1"/>
        <v>21627126</v>
      </c>
      <c r="O15" s="299">
        <f>SUM(C15:N15)</f>
        <v>276271334</v>
      </c>
    </row>
    <row r="16" spans="1:15" s="284" customFormat="1" ht="15" customHeight="1" thickBot="1">
      <c r="A16" s="289" t="s">
        <v>23</v>
      </c>
      <c r="B16" s="463" t="s">
        <v>50</v>
      </c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5"/>
    </row>
    <row r="17" spans="1:15" s="293" customFormat="1" ht="13.5" customHeight="1">
      <c r="A17" s="289">
        <v>12</v>
      </c>
      <c r="B17" s="300" t="s">
        <v>54</v>
      </c>
      <c r="C17" s="295">
        <v>4352886</v>
      </c>
      <c r="D17" s="295">
        <v>4352886</v>
      </c>
      <c r="E17" s="295">
        <v>4352886</v>
      </c>
      <c r="F17" s="295">
        <v>4352887</v>
      </c>
      <c r="G17" s="295">
        <v>4352887</v>
      </c>
      <c r="H17" s="295">
        <v>4352887</v>
      </c>
      <c r="I17" s="295">
        <v>4352887</v>
      </c>
      <c r="J17" s="295">
        <v>4352887</v>
      </c>
      <c r="K17" s="295">
        <v>4352886</v>
      </c>
      <c r="L17" s="295">
        <v>4352886</v>
      </c>
      <c r="M17" s="295">
        <v>4352886</v>
      </c>
      <c r="N17" s="295">
        <v>4352886</v>
      </c>
      <c r="O17" s="296">
        <f t="shared" si="0"/>
        <v>52234637</v>
      </c>
    </row>
    <row r="18" spans="1:15" s="293" customFormat="1" ht="27" customHeight="1">
      <c r="A18" s="289" t="s">
        <v>24</v>
      </c>
      <c r="B18" s="290" t="s">
        <v>141</v>
      </c>
      <c r="C18" s="291">
        <v>648072</v>
      </c>
      <c r="D18" s="291">
        <v>648072</v>
      </c>
      <c r="E18" s="291">
        <v>648072</v>
      </c>
      <c r="F18" s="291">
        <v>648072</v>
      </c>
      <c r="G18" s="291">
        <v>648073</v>
      </c>
      <c r="H18" s="291">
        <v>648073</v>
      </c>
      <c r="I18" s="291">
        <v>648073</v>
      </c>
      <c r="J18" s="291">
        <v>648073</v>
      </c>
      <c r="K18" s="291">
        <v>648072</v>
      </c>
      <c r="L18" s="291">
        <v>648072</v>
      </c>
      <c r="M18" s="291">
        <v>648072</v>
      </c>
      <c r="N18" s="291">
        <v>648072</v>
      </c>
      <c r="O18" s="292">
        <f t="shared" si="0"/>
        <v>7776868</v>
      </c>
    </row>
    <row r="19" spans="1:15" s="293" customFormat="1" ht="13.5" customHeight="1">
      <c r="A19" s="289">
        <v>13</v>
      </c>
      <c r="B19" s="297" t="s">
        <v>111</v>
      </c>
      <c r="C19" s="291">
        <v>3023209</v>
      </c>
      <c r="D19" s="291">
        <v>3023210</v>
      </c>
      <c r="E19" s="291">
        <v>3023210</v>
      </c>
      <c r="F19" s="291">
        <v>3023210</v>
      </c>
      <c r="G19" s="291">
        <v>3023210</v>
      </c>
      <c r="H19" s="291">
        <v>3023210</v>
      </c>
      <c r="I19" s="291">
        <v>3023210</v>
      </c>
      <c r="J19" s="291">
        <v>3023210</v>
      </c>
      <c r="K19" s="291">
        <v>3023210</v>
      </c>
      <c r="L19" s="291">
        <v>3023210</v>
      </c>
      <c r="M19" s="291">
        <v>3023210</v>
      </c>
      <c r="N19" s="291">
        <v>3023209</v>
      </c>
      <c r="O19" s="292">
        <f t="shared" si="0"/>
        <v>36278518</v>
      </c>
    </row>
    <row r="20" spans="1:15" s="293" customFormat="1" ht="13.5" customHeight="1">
      <c r="A20" s="289" t="s">
        <v>25</v>
      </c>
      <c r="B20" s="297" t="s">
        <v>142</v>
      </c>
      <c r="C20" s="291">
        <v>752692</v>
      </c>
      <c r="D20" s="291">
        <v>752692</v>
      </c>
      <c r="E20" s="291">
        <v>752692</v>
      </c>
      <c r="F20" s="291">
        <v>752692</v>
      </c>
      <c r="G20" s="291">
        <v>752692</v>
      </c>
      <c r="H20" s="291">
        <v>752692</v>
      </c>
      <c r="I20" s="291">
        <v>752692</v>
      </c>
      <c r="J20" s="291">
        <v>752691</v>
      </c>
      <c r="K20" s="291">
        <v>752691</v>
      </c>
      <c r="L20" s="291">
        <v>752691</v>
      </c>
      <c r="M20" s="291">
        <v>752691</v>
      </c>
      <c r="N20" s="291">
        <v>752691</v>
      </c>
      <c r="O20" s="292">
        <f t="shared" si="0"/>
        <v>9032299</v>
      </c>
    </row>
    <row r="21" spans="1:15" s="293" customFormat="1" ht="13.5" customHeight="1">
      <c r="A21" s="289">
        <v>14</v>
      </c>
      <c r="B21" s="297" t="s">
        <v>6</v>
      </c>
      <c r="C21" s="291"/>
      <c r="D21" s="291">
        <v>100000</v>
      </c>
      <c r="E21" s="291">
        <v>2568553</v>
      </c>
      <c r="F21" s="291">
        <v>100000</v>
      </c>
      <c r="G21" s="291">
        <v>100000</v>
      </c>
      <c r="H21" s="291">
        <v>100000</v>
      </c>
      <c r="I21" s="291">
        <v>100000</v>
      </c>
      <c r="J21" s="291">
        <v>100000</v>
      </c>
      <c r="K21" s="291">
        <v>11740932</v>
      </c>
      <c r="L21" s="291">
        <v>100000</v>
      </c>
      <c r="M21" s="291">
        <v>100000</v>
      </c>
      <c r="N21" s="291"/>
      <c r="O21" s="292">
        <f t="shared" si="0"/>
        <v>15109485</v>
      </c>
    </row>
    <row r="22" spans="1:15" s="293" customFormat="1" ht="13.5" customHeight="1">
      <c r="A22" s="289" t="s">
        <v>26</v>
      </c>
      <c r="B22" s="297" t="s">
        <v>175</v>
      </c>
      <c r="C22" s="291"/>
      <c r="D22" s="291"/>
      <c r="E22" s="291"/>
      <c r="F22" s="291">
        <v>239158</v>
      </c>
      <c r="G22" s="291">
        <v>239158</v>
      </c>
      <c r="H22" s="291">
        <v>239158</v>
      </c>
      <c r="I22" s="291">
        <v>239158</v>
      </c>
      <c r="J22" s="291">
        <v>239158</v>
      </c>
      <c r="K22" s="291">
        <v>239158</v>
      </c>
      <c r="L22" s="291">
        <v>239158</v>
      </c>
      <c r="M22" s="291"/>
      <c r="N22" s="291"/>
      <c r="O22" s="292">
        <f t="shared" si="0"/>
        <v>1674106</v>
      </c>
    </row>
    <row r="23" spans="1:15" s="293" customFormat="1" ht="12">
      <c r="A23" s="289">
        <v>15</v>
      </c>
      <c r="B23" s="290" t="s">
        <v>145</v>
      </c>
      <c r="C23" s="291">
        <v>9241862</v>
      </c>
      <c r="D23" s="291">
        <v>9241862</v>
      </c>
      <c r="E23" s="291">
        <v>9241862</v>
      </c>
      <c r="F23" s="291">
        <v>9241862</v>
      </c>
      <c r="G23" s="291">
        <v>9241862</v>
      </c>
      <c r="H23" s="291">
        <v>9241862</v>
      </c>
      <c r="I23" s="291">
        <v>9241863</v>
      </c>
      <c r="J23" s="291">
        <v>9241863</v>
      </c>
      <c r="K23" s="291">
        <v>9241862</v>
      </c>
      <c r="L23" s="291">
        <v>9241862</v>
      </c>
      <c r="M23" s="291">
        <v>9241862</v>
      </c>
      <c r="N23" s="291">
        <v>9241862</v>
      </c>
      <c r="O23" s="292">
        <f t="shared" si="0"/>
        <v>110902346</v>
      </c>
    </row>
    <row r="24" spans="1:15" s="293" customFormat="1" ht="13.5" customHeight="1">
      <c r="A24" s="289" t="s">
        <v>27</v>
      </c>
      <c r="B24" s="297" t="s">
        <v>177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2">
        <f t="shared" si="0"/>
        <v>0</v>
      </c>
    </row>
    <row r="25" spans="1:15" s="293" customFormat="1" ht="13.5" customHeight="1">
      <c r="A25" s="289">
        <v>16</v>
      </c>
      <c r="B25" s="297" t="s">
        <v>45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2">
        <f t="shared" si="0"/>
        <v>0</v>
      </c>
    </row>
    <row r="26" spans="1:15" s="293" customFormat="1" ht="13.5" customHeight="1">
      <c r="A26" s="289" t="s">
        <v>28</v>
      </c>
      <c r="B26" s="297" t="s">
        <v>7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2">
        <f t="shared" si="0"/>
        <v>0</v>
      </c>
    </row>
    <row r="27" spans="1:15" s="293" customFormat="1" ht="13.5" customHeight="1" thickBot="1">
      <c r="A27" s="289">
        <v>17</v>
      </c>
      <c r="B27" s="297" t="s">
        <v>8</v>
      </c>
      <c r="C27" s="291">
        <v>5850460</v>
      </c>
      <c r="D27" s="291">
        <v>3401146</v>
      </c>
      <c r="E27" s="291">
        <v>3401146</v>
      </c>
      <c r="F27" s="291">
        <v>3401147</v>
      </c>
      <c r="G27" s="291">
        <v>3401147</v>
      </c>
      <c r="H27" s="291">
        <v>3401147</v>
      </c>
      <c r="I27" s="291">
        <v>3401147</v>
      </c>
      <c r="J27" s="291">
        <v>3401147</v>
      </c>
      <c r="K27" s="291">
        <v>3401147</v>
      </c>
      <c r="L27" s="291">
        <v>3401147</v>
      </c>
      <c r="M27" s="291">
        <v>3401147</v>
      </c>
      <c r="N27" s="291">
        <v>3401147</v>
      </c>
      <c r="O27" s="292">
        <f t="shared" si="0"/>
        <v>43263075</v>
      </c>
    </row>
    <row r="28" spans="1:15" s="284" customFormat="1" ht="15.75" customHeight="1" thickBot="1">
      <c r="A28" s="289" t="s">
        <v>29</v>
      </c>
      <c r="B28" s="14" t="s">
        <v>97</v>
      </c>
      <c r="C28" s="298">
        <f aca="true" t="shared" si="2" ref="C28:N28">SUM(C17:C27)</f>
        <v>23869181</v>
      </c>
      <c r="D28" s="298">
        <f t="shared" si="2"/>
        <v>21519868</v>
      </c>
      <c r="E28" s="298">
        <f t="shared" si="2"/>
        <v>23988421</v>
      </c>
      <c r="F28" s="298">
        <f t="shared" si="2"/>
        <v>21759028</v>
      </c>
      <c r="G28" s="298">
        <f t="shared" si="2"/>
        <v>21759029</v>
      </c>
      <c r="H28" s="298">
        <f t="shared" si="2"/>
        <v>21759029</v>
      </c>
      <c r="I28" s="298">
        <f t="shared" si="2"/>
        <v>21759030</v>
      </c>
      <c r="J28" s="298">
        <f t="shared" si="2"/>
        <v>21759029</v>
      </c>
      <c r="K28" s="298">
        <f t="shared" si="2"/>
        <v>33399958</v>
      </c>
      <c r="L28" s="298">
        <f t="shared" si="2"/>
        <v>21759026</v>
      </c>
      <c r="M28" s="298">
        <f t="shared" si="2"/>
        <v>21519868</v>
      </c>
      <c r="N28" s="298">
        <f t="shared" si="2"/>
        <v>21419867</v>
      </c>
      <c r="O28" s="299">
        <f t="shared" si="0"/>
        <v>276271334</v>
      </c>
    </row>
    <row r="29" spans="1:15" s="303" customFormat="1" ht="12.75" thickBot="1">
      <c r="A29" s="289">
        <v>18</v>
      </c>
      <c r="B29" s="110" t="s">
        <v>98</v>
      </c>
      <c r="C29" s="301">
        <f aca="true" t="shared" si="3" ref="C29:O29">C15-C28</f>
        <v>-2342057</v>
      </c>
      <c r="D29" s="301">
        <f t="shared" si="3"/>
        <v>7256</v>
      </c>
      <c r="E29" s="301">
        <f t="shared" si="3"/>
        <v>-1361297</v>
      </c>
      <c r="F29" s="301">
        <f t="shared" si="3"/>
        <v>868098</v>
      </c>
      <c r="G29" s="301">
        <f t="shared" si="3"/>
        <v>868097</v>
      </c>
      <c r="H29" s="301">
        <f t="shared" si="3"/>
        <v>-131903</v>
      </c>
      <c r="I29" s="301">
        <f t="shared" si="3"/>
        <v>-131904</v>
      </c>
      <c r="J29" s="301">
        <f t="shared" si="3"/>
        <v>-131903</v>
      </c>
      <c r="K29" s="301">
        <f t="shared" si="3"/>
        <v>172999</v>
      </c>
      <c r="L29" s="301">
        <f t="shared" si="3"/>
        <v>868099</v>
      </c>
      <c r="M29" s="301">
        <f t="shared" si="3"/>
        <v>1107256</v>
      </c>
      <c r="N29" s="301">
        <f t="shared" si="3"/>
        <v>207259</v>
      </c>
      <c r="O29" s="302">
        <f t="shared" si="3"/>
        <v>0</v>
      </c>
    </row>
    <row r="30" ht="15.75">
      <c r="A30" s="46"/>
    </row>
    <row r="31" spans="2:15" ht="15.75">
      <c r="B31" s="47"/>
      <c r="C31" s="48"/>
      <c r="D31" s="48"/>
      <c r="O31" s="45"/>
    </row>
    <row r="32" ht="15.75">
      <c r="O32" s="45"/>
    </row>
    <row r="33" ht="15.75">
      <c r="O33" s="45"/>
    </row>
    <row r="34" ht="15.75">
      <c r="O34" s="45"/>
    </row>
    <row r="35" ht="15.75">
      <c r="O35" s="45"/>
    </row>
    <row r="36" ht="15.75">
      <c r="O36" s="45"/>
    </row>
    <row r="37" ht="15.75">
      <c r="O37" s="45"/>
    </row>
    <row r="38" ht="15.75">
      <c r="O38" s="45"/>
    </row>
    <row r="39" ht="15.75">
      <c r="O39" s="45"/>
    </row>
    <row r="40" ht="15.75">
      <c r="O40" s="45"/>
    </row>
    <row r="41" ht="15.75">
      <c r="O41" s="45"/>
    </row>
    <row r="42" ht="15.75">
      <c r="O42" s="45"/>
    </row>
    <row r="43" ht="15.75">
      <c r="O43" s="45"/>
    </row>
    <row r="44" ht="15.75">
      <c r="O44" s="45"/>
    </row>
    <row r="45" ht="15.75">
      <c r="O45" s="45"/>
    </row>
    <row r="46" ht="15.75">
      <c r="O46" s="45"/>
    </row>
    <row r="47" ht="15.75">
      <c r="O47" s="45"/>
    </row>
    <row r="48" ht="15.75">
      <c r="O48" s="45"/>
    </row>
    <row r="49" ht="15.75">
      <c r="O49" s="45"/>
    </row>
    <row r="50" ht="15.75">
      <c r="O50" s="45"/>
    </row>
    <row r="51" ht="15.75">
      <c r="O51" s="45"/>
    </row>
    <row r="52" ht="15.75">
      <c r="O52" s="45"/>
    </row>
    <row r="53" ht="15.75">
      <c r="O53" s="45"/>
    </row>
    <row r="54" ht="15.75">
      <c r="O54" s="45"/>
    </row>
    <row r="55" ht="15.75">
      <c r="O55" s="45"/>
    </row>
    <row r="56" ht="15.75">
      <c r="O56" s="45"/>
    </row>
    <row r="57" ht="15.75">
      <c r="O57" s="45"/>
    </row>
    <row r="58" ht="15.75">
      <c r="O58" s="45"/>
    </row>
    <row r="59" ht="15.75">
      <c r="O59" s="45"/>
    </row>
    <row r="60" ht="15.75">
      <c r="O60" s="45"/>
    </row>
    <row r="61" ht="15.75">
      <c r="O61" s="45"/>
    </row>
    <row r="62" ht="15.75">
      <c r="O62" s="45"/>
    </row>
    <row r="63" ht="15.75">
      <c r="O63" s="45"/>
    </row>
    <row r="64" ht="15.75">
      <c r="O64" s="45"/>
    </row>
    <row r="65" ht="15.75">
      <c r="O65" s="45"/>
    </row>
    <row r="66" ht="15.75">
      <c r="O66" s="45"/>
    </row>
    <row r="67" ht="15.75">
      <c r="O67" s="45"/>
    </row>
    <row r="68" ht="15.75">
      <c r="O68" s="45"/>
    </row>
    <row r="69" ht="15.75">
      <c r="O69" s="45"/>
    </row>
    <row r="70" ht="15.75">
      <c r="O70" s="45"/>
    </row>
    <row r="71" ht="15.75">
      <c r="O71" s="45"/>
    </row>
    <row r="72" ht="15.75">
      <c r="O72" s="45"/>
    </row>
    <row r="73" ht="15.75">
      <c r="O73" s="45"/>
    </row>
    <row r="74" ht="15.75">
      <c r="O74" s="45"/>
    </row>
    <row r="75" ht="15.75">
      <c r="O75" s="45"/>
    </row>
    <row r="76" ht="15.75">
      <c r="O76" s="45"/>
    </row>
    <row r="77" ht="15.75">
      <c r="O77" s="45"/>
    </row>
    <row r="78" ht="15.75">
      <c r="O78" s="45"/>
    </row>
    <row r="79" ht="15.75">
      <c r="O79" s="45"/>
    </row>
    <row r="80" ht="15.75">
      <c r="O80" s="45"/>
    </row>
    <row r="81" ht="15.75">
      <c r="O81" s="45"/>
    </row>
    <row r="82" ht="15.75">
      <c r="O82" s="45"/>
    </row>
    <row r="83" ht="15.75">
      <c r="O83" s="45"/>
    </row>
    <row r="84" ht="15.75">
      <c r="O84" s="45"/>
    </row>
  </sheetData>
  <sheetProtection/>
  <mergeCells count="4">
    <mergeCell ref="B4:O4"/>
    <mergeCell ref="B16:O16"/>
    <mergeCell ref="A1:O1"/>
    <mergeCell ref="N2:O2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landscape" paperSize="9" scale="77" r:id="rId1"/>
  <headerFooter alignWithMargins="0">
    <oddHeader>&amp;R&amp;"Times New Roman CE,Félkövér dőlt"&amp;11 2.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29"/>
  <sheetViews>
    <sheetView workbookViewId="0" topLeftCell="A1">
      <selection activeCell="B30" sqref="B30"/>
    </sheetView>
  </sheetViews>
  <sheetFormatPr defaultColWidth="9.00390625" defaultRowHeight="12.75"/>
  <cols>
    <col min="1" max="1" width="88.625" style="20" customWidth="1"/>
    <col min="2" max="2" width="27.875" style="323" customWidth="1"/>
    <col min="3" max="16384" width="9.375" style="20" customWidth="1"/>
  </cols>
  <sheetData>
    <row r="1" spans="1:2" ht="47.25" customHeight="1">
      <c r="A1" s="469" t="s">
        <v>534</v>
      </c>
      <c r="B1" s="469"/>
    </row>
    <row r="2" spans="1:2" ht="22.5" customHeight="1" thickBot="1">
      <c r="A2" s="307" t="s">
        <v>434</v>
      </c>
      <c r="B2" s="324" t="s">
        <v>9</v>
      </c>
    </row>
    <row r="3" spans="1:2" s="21" customFormat="1" ht="24" customHeight="1" thickBot="1">
      <c r="A3" s="111" t="s">
        <v>46</v>
      </c>
      <c r="B3" s="321" t="s">
        <v>533</v>
      </c>
    </row>
    <row r="4" spans="1:2" s="22" customFormat="1" ht="13.5" thickBot="1">
      <c r="A4" s="77">
        <v>1</v>
      </c>
      <c r="B4" s="78">
        <v>2</v>
      </c>
    </row>
    <row r="5" spans="1:2" ht="12.75">
      <c r="A5" s="304" t="s">
        <v>421</v>
      </c>
      <c r="B5" s="322"/>
    </row>
    <row r="6" spans="1:2" ht="12.75" customHeight="1">
      <c r="A6" s="49" t="s">
        <v>422</v>
      </c>
      <c r="B6" s="417">
        <v>3744170</v>
      </c>
    </row>
    <row r="7" spans="1:2" ht="12.75">
      <c r="A7" s="49" t="s">
        <v>423</v>
      </c>
      <c r="B7" s="417">
        <v>5984000</v>
      </c>
    </row>
    <row r="8" spans="1:2" ht="12.75">
      <c r="A8" s="49" t="s">
        <v>424</v>
      </c>
      <c r="B8" s="417">
        <v>1469492</v>
      </c>
    </row>
    <row r="9" spans="1:2" ht="12.75">
      <c r="A9" s="49" t="s">
        <v>425</v>
      </c>
      <c r="B9" s="417">
        <v>3239290</v>
      </c>
    </row>
    <row r="10" spans="1:2" ht="12.75">
      <c r="A10" s="49" t="s">
        <v>426</v>
      </c>
      <c r="B10" s="417">
        <v>6000000</v>
      </c>
    </row>
    <row r="11" spans="1:2" ht="12.75">
      <c r="A11" s="49" t="s">
        <v>491</v>
      </c>
      <c r="B11" s="417"/>
    </row>
    <row r="12" spans="1:2" ht="12.75">
      <c r="A12" s="49" t="s">
        <v>532</v>
      </c>
      <c r="B12" s="417">
        <v>324200</v>
      </c>
    </row>
    <row r="13" spans="1:2" ht="12.75">
      <c r="A13" s="49" t="s">
        <v>492</v>
      </c>
      <c r="B13" s="417"/>
    </row>
    <row r="14" spans="1:2" ht="12.75">
      <c r="A14" s="305" t="s">
        <v>432</v>
      </c>
      <c r="B14" s="417">
        <v>7885000</v>
      </c>
    </row>
    <row r="15" spans="1:2" ht="12.75">
      <c r="A15" s="49" t="s">
        <v>427</v>
      </c>
      <c r="B15" s="417"/>
    </row>
    <row r="16" spans="1:2" ht="12.75">
      <c r="A16" s="49" t="s">
        <v>428</v>
      </c>
      <c r="B16" s="417">
        <v>13945000</v>
      </c>
    </row>
    <row r="17" spans="1:2" ht="12.75">
      <c r="A17" s="49" t="s">
        <v>429</v>
      </c>
      <c r="B17" s="417"/>
    </row>
    <row r="18" spans="1:2" ht="12.75">
      <c r="A18" s="49" t="s">
        <v>430</v>
      </c>
      <c r="B18" s="417">
        <v>2030380</v>
      </c>
    </row>
    <row r="19" spans="1:2" ht="12.75">
      <c r="A19" s="49" t="s">
        <v>431</v>
      </c>
      <c r="B19" s="417">
        <v>112200</v>
      </c>
    </row>
    <row r="20" spans="1:2" ht="12.75">
      <c r="A20" s="49" t="s">
        <v>436</v>
      </c>
      <c r="B20" s="417">
        <v>22371784</v>
      </c>
    </row>
    <row r="21" spans="1:2" ht="12.75">
      <c r="A21" s="49" t="s">
        <v>437</v>
      </c>
      <c r="B21" s="417">
        <v>3050133</v>
      </c>
    </row>
    <row r="22" spans="1:2" ht="12.75">
      <c r="A22" s="49"/>
      <c r="B22" s="417"/>
    </row>
    <row r="23" spans="1:2" ht="12.75">
      <c r="A23" s="49"/>
      <c r="B23" s="417"/>
    </row>
    <row r="24" spans="1:2" ht="12.75">
      <c r="A24" s="49"/>
      <c r="B24" s="417"/>
    </row>
    <row r="25" spans="1:2" ht="12.75">
      <c r="A25" s="49"/>
      <c r="B25" s="417"/>
    </row>
    <row r="26" spans="1:2" ht="12.75">
      <c r="A26" s="49"/>
      <c r="B26" s="417"/>
    </row>
    <row r="27" spans="1:2" ht="12.75">
      <c r="A27" s="49"/>
      <c r="B27" s="417"/>
    </row>
    <row r="28" spans="1:2" ht="13.5" thickBot="1">
      <c r="A28" s="49" t="s">
        <v>210</v>
      </c>
      <c r="B28" s="418"/>
    </row>
    <row r="29" spans="1:2" s="23" customFormat="1" ht="19.5" customHeight="1" thickBot="1">
      <c r="A29" s="13" t="s">
        <v>47</v>
      </c>
      <c r="B29" s="419">
        <f>B6+B7+B8+B9+B10+B14++B15+B16+B18+B19+B20+B21+B12</f>
        <v>70155649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r:id="rId1"/>
  <headerFooter alignWithMargins="0">
    <oddHeader>&amp;R&amp;"Times New Roman CE,Félkövér dőlt"&amp;11 3.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D32"/>
  <sheetViews>
    <sheetView zoomScalePageLayoutView="0" workbookViewId="0" topLeftCell="B1">
      <selection activeCell="M9" sqref="M9"/>
    </sheetView>
  </sheetViews>
  <sheetFormatPr defaultColWidth="9.00390625" defaultRowHeight="12.75"/>
  <cols>
    <col min="1" max="1" width="5.875" style="334" customWidth="1"/>
    <col min="2" max="2" width="54.875" style="336" customWidth="1"/>
    <col min="3" max="4" width="17.625" style="336" customWidth="1"/>
    <col min="5" max="16384" width="9.375" style="336" customWidth="1"/>
  </cols>
  <sheetData>
    <row r="1" spans="2:4" ht="31.5" customHeight="1">
      <c r="B1" s="471" t="s">
        <v>448</v>
      </c>
      <c r="C1" s="471"/>
      <c r="D1" s="471"/>
    </row>
    <row r="2" spans="1:4" s="338" customFormat="1" ht="16.5" thickBot="1">
      <c r="A2" s="337"/>
      <c r="B2" s="335"/>
      <c r="D2" s="339" t="s">
        <v>449</v>
      </c>
    </row>
    <row r="3" spans="1:4" s="39" customFormat="1" ht="48" customHeight="1" thickBot="1">
      <c r="A3" s="340" t="s">
        <v>11</v>
      </c>
      <c r="B3" s="85" t="s">
        <v>12</v>
      </c>
      <c r="C3" s="85" t="s">
        <v>450</v>
      </c>
      <c r="D3" s="86" t="s">
        <v>451</v>
      </c>
    </row>
    <row r="4" spans="1:4" s="39" customFormat="1" ht="13.5" customHeight="1" thickBot="1">
      <c r="A4" s="341">
        <v>1</v>
      </c>
      <c r="B4" s="342">
        <v>2</v>
      </c>
      <c r="C4" s="342">
        <v>3</v>
      </c>
      <c r="D4" s="343">
        <v>4</v>
      </c>
    </row>
    <row r="5" spans="1:4" ht="18" customHeight="1">
      <c r="A5" s="344" t="s">
        <v>13</v>
      </c>
      <c r="B5" s="345" t="s">
        <v>452</v>
      </c>
      <c r="C5" s="346"/>
      <c r="D5" s="347"/>
    </row>
    <row r="6" spans="1:4" ht="18" customHeight="1">
      <c r="A6" s="348" t="s">
        <v>14</v>
      </c>
      <c r="B6" s="349" t="s">
        <v>453</v>
      </c>
      <c r="C6" s="350"/>
      <c r="D6" s="351"/>
    </row>
    <row r="7" spans="1:4" ht="18" customHeight="1">
      <c r="A7" s="348" t="s">
        <v>15</v>
      </c>
      <c r="B7" s="349" t="s">
        <v>454</v>
      </c>
      <c r="C7" s="350"/>
      <c r="D7" s="351"/>
    </row>
    <row r="8" spans="1:4" ht="18" customHeight="1">
      <c r="A8" s="348" t="s">
        <v>16</v>
      </c>
      <c r="B8" s="349" t="s">
        <v>455</v>
      </c>
      <c r="C8" s="350"/>
      <c r="D8" s="351"/>
    </row>
    <row r="9" spans="1:4" ht="18" customHeight="1">
      <c r="A9" s="348" t="s">
        <v>17</v>
      </c>
      <c r="B9" s="349" t="s">
        <v>456</v>
      </c>
      <c r="C9" s="350"/>
      <c r="D9" s="351"/>
    </row>
    <row r="10" spans="1:4" ht="18" customHeight="1">
      <c r="A10" s="348" t="s">
        <v>18</v>
      </c>
      <c r="B10" s="349" t="s">
        <v>457</v>
      </c>
      <c r="C10" s="350"/>
      <c r="D10" s="351"/>
    </row>
    <row r="11" spans="1:4" ht="18" customHeight="1">
      <c r="A11" s="348" t="s">
        <v>19</v>
      </c>
      <c r="B11" s="352" t="s">
        <v>458</v>
      </c>
      <c r="C11" s="350"/>
      <c r="D11" s="351"/>
    </row>
    <row r="12" spans="1:4" ht="18" customHeight="1">
      <c r="A12" s="348" t="s">
        <v>20</v>
      </c>
      <c r="B12" s="352" t="s">
        <v>459</v>
      </c>
      <c r="C12" s="350"/>
      <c r="D12" s="351"/>
    </row>
    <row r="13" spans="1:4" ht="18" customHeight="1">
      <c r="A13" s="348" t="s">
        <v>21</v>
      </c>
      <c r="B13" s="352" t="s">
        <v>460</v>
      </c>
      <c r="C13" s="350"/>
      <c r="D13" s="351"/>
    </row>
    <row r="14" spans="1:4" ht="18" customHeight="1">
      <c r="A14" s="348" t="s">
        <v>22</v>
      </c>
      <c r="B14" s="352" t="s">
        <v>461</v>
      </c>
      <c r="C14" s="350"/>
      <c r="D14" s="351"/>
    </row>
    <row r="15" spans="1:4" ht="18" customHeight="1">
      <c r="A15" s="348" t="s">
        <v>23</v>
      </c>
      <c r="B15" s="352" t="s">
        <v>462</v>
      </c>
      <c r="C15" s="350"/>
      <c r="D15" s="351"/>
    </row>
    <row r="16" spans="1:4" ht="22.5" customHeight="1">
      <c r="A16" s="348" t="s">
        <v>24</v>
      </c>
      <c r="B16" s="352" t="s">
        <v>463</v>
      </c>
      <c r="C16" s="350"/>
      <c r="D16" s="351"/>
    </row>
    <row r="17" spans="1:4" ht="18" customHeight="1">
      <c r="A17" s="348" t="s">
        <v>25</v>
      </c>
      <c r="B17" s="349" t="s">
        <v>464</v>
      </c>
      <c r="C17" s="350"/>
      <c r="D17" s="351"/>
    </row>
    <row r="18" spans="1:4" ht="18" customHeight="1">
      <c r="A18" s="348" t="s">
        <v>26</v>
      </c>
      <c r="B18" s="349" t="s">
        <v>465</v>
      </c>
      <c r="C18" s="350"/>
      <c r="D18" s="351"/>
    </row>
    <row r="19" spans="1:4" ht="18" customHeight="1">
      <c r="A19" s="348" t="s">
        <v>27</v>
      </c>
      <c r="B19" s="349" t="s">
        <v>466</v>
      </c>
      <c r="C19" s="350"/>
      <c r="D19" s="351"/>
    </row>
    <row r="20" spans="1:4" ht="18" customHeight="1">
      <c r="A20" s="348" t="s">
        <v>28</v>
      </c>
      <c r="B20" s="349" t="s">
        <v>467</v>
      </c>
      <c r="C20" s="350"/>
      <c r="D20" s="351"/>
    </row>
    <row r="21" spans="1:4" ht="18" customHeight="1">
      <c r="A21" s="348" t="s">
        <v>29</v>
      </c>
      <c r="B21" s="349" t="s">
        <v>468</v>
      </c>
      <c r="C21" s="350"/>
      <c r="D21" s="351"/>
    </row>
    <row r="22" spans="1:4" ht="18" customHeight="1">
      <c r="A22" s="348" t="s">
        <v>30</v>
      </c>
      <c r="B22" s="353"/>
      <c r="C22" s="354"/>
      <c r="D22" s="351"/>
    </row>
    <row r="23" spans="1:4" ht="18" customHeight="1">
      <c r="A23" s="348" t="s">
        <v>31</v>
      </c>
      <c r="B23" s="355"/>
      <c r="C23" s="354"/>
      <c r="D23" s="351"/>
    </row>
    <row r="24" spans="1:4" ht="18" customHeight="1">
      <c r="A24" s="348" t="s">
        <v>32</v>
      </c>
      <c r="B24" s="355"/>
      <c r="C24" s="354"/>
      <c r="D24" s="351"/>
    </row>
    <row r="25" spans="1:4" ht="18" customHeight="1">
      <c r="A25" s="348" t="s">
        <v>33</v>
      </c>
      <c r="B25" s="355"/>
      <c r="C25" s="354"/>
      <c r="D25" s="351"/>
    </row>
    <row r="26" spans="1:4" ht="18" customHeight="1">
      <c r="A26" s="348" t="s">
        <v>34</v>
      </c>
      <c r="B26" s="355"/>
      <c r="C26" s="354"/>
      <c r="D26" s="351"/>
    </row>
    <row r="27" spans="1:4" ht="18" customHeight="1">
      <c r="A27" s="348" t="s">
        <v>35</v>
      </c>
      <c r="B27" s="355"/>
      <c r="C27" s="354"/>
      <c r="D27" s="351"/>
    </row>
    <row r="28" spans="1:4" ht="18" customHeight="1">
      <c r="A28" s="348" t="s">
        <v>36</v>
      </c>
      <c r="B28" s="355"/>
      <c r="C28" s="354"/>
      <c r="D28" s="351"/>
    </row>
    <row r="29" spans="1:4" ht="18" customHeight="1">
      <c r="A29" s="348" t="s">
        <v>37</v>
      </c>
      <c r="B29" s="355"/>
      <c r="C29" s="354"/>
      <c r="D29" s="351"/>
    </row>
    <row r="30" spans="1:4" ht="18" customHeight="1" thickBot="1">
      <c r="A30" s="356" t="s">
        <v>38</v>
      </c>
      <c r="B30" s="357"/>
      <c r="C30" s="358"/>
      <c r="D30" s="359"/>
    </row>
    <row r="31" spans="1:4" ht="18" customHeight="1" thickBot="1">
      <c r="A31" s="360" t="s">
        <v>39</v>
      </c>
      <c r="B31" s="361" t="s">
        <v>47</v>
      </c>
      <c r="C31" s="362">
        <f>SUM(C5:C30)</f>
        <v>0</v>
      </c>
      <c r="D31" s="363">
        <f>SUM(D5:D30)</f>
        <v>0</v>
      </c>
    </row>
    <row r="32" spans="1:4" ht="8.25" customHeight="1">
      <c r="A32" s="364"/>
      <c r="B32" s="470"/>
      <c r="C32" s="470"/>
      <c r="D32" s="470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4&amp;"Times New Roman CE,Félkövér dőlt". számú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J18"/>
  <sheetViews>
    <sheetView workbookViewId="0" topLeftCell="A1">
      <selection activeCell="C22" sqref="C22"/>
    </sheetView>
  </sheetViews>
  <sheetFormatPr defaultColWidth="9.00390625" defaultRowHeight="12.75"/>
  <cols>
    <col min="1" max="1" width="6.875" style="17" customWidth="1"/>
    <col min="2" max="2" width="49.625" style="16" customWidth="1"/>
    <col min="3" max="8" width="12.875" style="16" customWidth="1"/>
    <col min="9" max="9" width="13.875" style="16" customWidth="1"/>
    <col min="10" max="16384" width="9.375" style="16" customWidth="1"/>
  </cols>
  <sheetData>
    <row r="1" spans="1:9" ht="27.75" customHeight="1">
      <c r="A1" s="456" t="s">
        <v>471</v>
      </c>
      <c r="B1" s="456"/>
      <c r="C1" s="456"/>
      <c r="D1" s="456"/>
      <c r="E1" s="456"/>
      <c r="F1" s="456"/>
      <c r="G1" s="456"/>
      <c r="H1" s="456"/>
      <c r="I1" s="456"/>
    </row>
    <row r="2" ht="20.25" customHeight="1" thickBot="1">
      <c r="I2" s="367" t="s">
        <v>449</v>
      </c>
    </row>
    <row r="3" spans="1:9" s="368" customFormat="1" ht="26.25" customHeight="1">
      <c r="A3" s="474" t="s">
        <v>60</v>
      </c>
      <c r="B3" s="476" t="s">
        <v>472</v>
      </c>
      <c r="C3" s="474" t="s">
        <v>473</v>
      </c>
      <c r="D3" s="474" t="s">
        <v>474</v>
      </c>
      <c r="E3" s="478" t="s">
        <v>475</v>
      </c>
      <c r="F3" s="479"/>
      <c r="G3" s="479"/>
      <c r="H3" s="480"/>
      <c r="I3" s="476" t="s">
        <v>476</v>
      </c>
    </row>
    <row r="4" spans="1:9" s="371" customFormat="1" ht="32.25" customHeight="1" thickBot="1">
      <c r="A4" s="475"/>
      <c r="B4" s="477"/>
      <c r="C4" s="477"/>
      <c r="D4" s="475"/>
      <c r="E4" s="369" t="s">
        <v>477</v>
      </c>
      <c r="F4" s="369" t="s">
        <v>478</v>
      </c>
      <c r="G4" s="369" t="s">
        <v>520</v>
      </c>
      <c r="H4" s="370" t="s">
        <v>521</v>
      </c>
      <c r="I4" s="477"/>
    </row>
    <row r="5" spans="1:9" s="376" customFormat="1" ht="12.75" customHeight="1" thickBot="1">
      <c r="A5" s="372">
        <v>1</v>
      </c>
      <c r="B5" s="373">
        <v>2</v>
      </c>
      <c r="C5" s="374">
        <v>3</v>
      </c>
      <c r="D5" s="373">
        <v>4</v>
      </c>
      <c r="E5" s="372">
        <v>5</v>
      </c>
      <c r="F5" s="374">
        <v>6</v>
      </c>
      <c r="G5" s="374">
        <v>7</v>
      </c>
      <c r="H5" s="319">
        <v>8</v>
      </c>
      <c r="I5" s="375" t="s">
        <v>479</v>
      </c>
    </row>
    <row r="6" spans="1:9" ht="24.75" customHeight="1" thickBot="1">
      <c r="A6" s="377" t="s">
        <v>13</v>
      </c>
      <c r="B6" s="378" t="s">
        <v>480</v>
      </c>
      <c r="C6" s="379"/>
      <c r="D6" s="380"/>
      <c r="E6" s="381"/>
      <c r="F6" s="382"/>
      <c r="G6" s="382"/>
      <c r="H6" s="383"/>
      <c r="I6" s="384">
        <f aca="true" t="shared" si="0" ref="I6:I17">SUM(D6:H6)</f>
        <v>0</v>
      </c>
    </row>
    <row r="7" spans="1:9" ht="19.5" customHeight="1">
      <c r="A7" s="385" t="s">
        <v>14</v>
      </c>
      <c r="B7" s="386" t="s">
        <v>481</v>
      </c>
      <c r="C7" s="387">
        <v>2008</v>
      </c>
      <c r="D7" s="388">
        <f>I7-H7-G7-F7-E7</f>
        <v>7288948</v>
      </c>
      <c r="E7" s="389">
        <v>1420280</v>
      </c>
      <c r="F7" s="6">
        <v>1434482</v>
      </c>
      <c r="G7" s="6">
        <v>1462886</v>
      </c>
      <c r="H7" s="390">
        <v>5851544</v>
      </c>
      <c r="I7" s="391">
        <v>17458140</v>
      </c>
    </row>
    <row r="8" spans="1:9" ht="19.5" customHeight="1" thickBot="1">
      <c r="A8" s="385" t="s">
        <v>15</v>
      </c>
      <c r="B8" s="392"/>
      <c r="C8" s="387"/>
      <c r="D8" s="388"/>
      <c r="E8" s="389"/>
      <c r="F8" s="6"/>
      <c r="G8" s="6"/>
      <c r="H8" s="390"/>
      <c r="I8" s="391">
        <f t="shared" si="0"/>
        <v>0</v>
      </c>
    </row>
    <row r="9" spans="1:9" ht="25.5" customHeight="1" thickBot="1">
      <c r="A9" s="377" t="s">
        <v>16</v>
      </c>
      <c r="B9" s="378" t="s">
        <v>482</v>
      </c>
      <c r="C9" s="393"/>
      <c r="D9" s="380"/>
      <c r="E9" s="381"/>
      <c r="F9" s="382"/>
      <c r="G9" s="382"/>
      <c r="H9" s="383"/>
      <c r="I9" s="384">
        <f t="shared" si="0"/>
        <v>0</v>
      </c>
    </row>
    <row r="10" spans="1:9" ht="19.5" customHeight="1">
      <c r="A10" s="385" t="s">
        <v>17</v>
      </c>
      <c r="B10" s="386"/>
      <c r="C10" s="387"/>
      <c r="D10" s="388"/>
      <c r="E10" s="389"/>
      <c r="F10" s="6"/>
      <c r="G10" s="6"/>
      <c r="H10" s="390"/>
      <c r="I10" s="391">
        <f t="shared" si="0"/>
        <v>0</v>
      </c>
    </row>
    <row r="11" spans="1:9" ht="19.5" customHeight="1" thickBot="1">
      <c r="A11" s="385" t="s">
        <v>18</v>
      </c>
      <c r="B11" s="386"/>
      <c r="C11" s="387"/>
      <c r="D11" s="388"/>
      <c r="E11" s="389"/>
      <c r="F11" s="6"/>
      <c r="G11" s="6"/>
      <c r="H11" s="390"/>
      <c r="I11" s="391">
        <f t="shared" si="0"/>
        <v>0</v>
      </c>
    </row>
    <row r="12" spans="1:9" ht="19.5" customHeight="1" thickBot="1">
      <c r="A12" s="377" t="s">
        <v>19</v>
      </c>
      <c r="B12" s="378" t="s">
        <v>483</v>
      </c>
      <c r="C12" s="393"/>
      <c r="D12" s="380"/>
      <c r="E12" s="381"/>
      <c r="F12" s="382"/>
      <c r="G12" s="382"/>
      <c r="H12" s="383"/>
      <c r="I12" s="384">
        <f t="shared" si="0"/>
        <v>0</v>
      </c>
    </row>
    <row r="13" spans="1:9" ht="19.5" customHeight="1" thickBot="1">
      <c r="A13" s="385" t="s">
        <v>20</v>
      </c>
      <c r="B13" s="386"/>
      <c r="C13" s="387"/>
      <c r="D13" s="388"/>
      <c r="E13" s="389"/>
      <c r="F13" s="6"/>
      <c r="G13" s="6"/>
      <c r="H13" s="390"/>
      <c r="I13" s="391">
        <f>SUM(D13:H13)</f>
        <v>0</v>
      </c>
    </row>
    <row r="14" spans="1:10" ht="19.5" customHeight="1" thickBot="1">
      <c r="A14" s="377" t="s">
        <v>21</v>
      </c>
      <c r="B14" s="378" t="s">
        <v>484</v>
      </c>
      <c r="C14" s="393"/>
      <c r="D14" s="380"/>
      <c r="E14" s="381"/>
      <c r="F14" s="382"/>
      <c r="G14" s="382"/>
      <c r="H14" s="383"/>
      <c r="I14" s="384">
        <f t="shared" si="0"/>
        <v>0</v>
      </c>
      <c r="J14" s="392"/>
    </row>
    <row r="15" spans="1:9" ht="19.5" customHeight="1" thickBot="1">
      <c r="A15" s="394" t="s">
        <v>22</v>
      </c>
      <c r="B15" s="395" t="s">
        <v>485</v>
      </c>
      <c r="C15" s="396"/>
      <c r="D15" s="397"/>
      <c r="E15" s="398"/>
      <c r="F15" s="399"/>
      <c r="G15" s="399"/>
      <c r="H15" s="400"/>
      <c r="I15" s="401">
        <f t="shared" si="0"/>
        <v>0</v>
      </c>
    </row>
    <row r="16" spans="1:9" ht="19.5" customHeight="1" thickBot="1">
      <c r="A16" s="377" t="s">
        <v>23</v>
      </c>
      <c r="B16" s="402" t="s">
        <v>486</v>
      </c>
      <c r="C16" s="393"/>
      <c r="D16" s="380"/>
      <c r="E16" s="381"/>
      <c r="F16" s="382"/>
      <c r="G16" s="382"/>
      <c r="H16" s="383"/>
      <c r="I16" s="384">
        <f t="shared" si="0"/>
        <v>0</v>
      </c>
    </row>
    <row r="17" spans="1:9" ht="19.5" customHeight="1" thickBot="1">
      <c r="A17" s="403" t="s">
        <v>24</v>
      </c>
      <c r="B17" s="404" t="s">
        <v>485</v>
      </c>
      <c r="C17" s="405"/>
      <c r="D17" s="406"/>
      <c r="E17" s="407"/>
      <c r="F17" s="408"/>
      <c r="G17" s="408"/>
      <c r="H17" s="409"/>
      <c r="I17" s="410">
        <f t="shared" si="0"/>
        <v>0</v>
      </c>
    </row>
    <row r="18" spans="1:9" ht="19.5" customHeight="1" thickBot="1">
      <c r="A18" s="472" t="s">
        <v>487</v>
      </c>
      <c r="B18" s="473"/>
      <c r="C18" s="411"/>
      <c r="D18" s="384">
        <f>D6+D9+D12+D14+D16</f>
        <v>0</v>
      </c>
      <c r="E18" s="412">
        <f>E6+E9+E12+E14+E16</f>
        <v>0</v>
      </c>
      <c r="F18" s="413">
        <f>F6+F9+F12+F14+F16</f>
        <v>0</v>
      </c>
      <c r="G18" s="413">
        <f>G6+G9+G12+G14+G16</f>
        <v>0</v>
      </c>
      <c r="H18" s="414">
        <f>H6+H9+H12+H14+H16</f>
        <v>0</v>
      </c>
      <c r="I18" s="384">
        <f>SUM(D18:H18)</f>
        <v>0</v>
      </c>
    </row>
  </sheetData>
  <sheetProtection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dőlt"5.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30" customWidth="1"/>
    <col min="2" max="2" width="94.125" style="130" customWidth="1"/>
    <col min="3" max="3" width="37.0039062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541</v>
      </c>
      <c r="B1" s="433"/>
      <c r="C1" s="433"/>
      <c r="D1" s="138"/>
      <c r="E1" s="138"/>
      <c r="F1" s="138"/>
    </row>
    <row r="2" spans="1:6" ht="15.75">
      <c r="A2" s="438" t="s">
        <v>537</v>
      </c>
      <c r="B2" s="439"/>
      <c r="C2" s="439"/>
      <c r="D2" s="439"/>
      <c r="E2" s="439"/>
      <c r="F2" s="439"/>
    </row>
    <row r="3" spans="1:3" ht="15.75" customHeight="1">
      <c r="A3" s="434" t="s">
        <v>10</v>
      </c>
      <c r="B3" s="434"/>
      <c r="C3" s="434"/>
    </row>
    <row r="4" spans="1:3" ht="15.75" customHeight="1" thickBot="1">
      <c r="A4" s="431" t="s">
        <v>118</v>
      </c>
      <c r="B4" s="431"/>
      <c r="C4" s="114" t="s">
        <v>9</v>
      </c>
    </row>
    <row r="5" spans="1:3" ht="37.5" customHeight="1" thickBot="1">
      <c r="A5" s="4" t="s">
        <v>60</v>
      </c>
      <c r="B5" s="5" t="s">
        <v>12</v>
      </c>
      <c r="C5" s="15" t="s">
        <v>488</v>
      </c>
    </row>
    <row r="6" spans="1:3" s="143" customFormat="1" ht="12" customHeight="1" thickBot="1">
      <c r="A6" s="140">
        <v>1</v>
      </c>
      <c r="B6" s="141">
        <v>2</v>
      </c>
      <c r="C6" s="142">
        <v>3</v>
      </c>
    </row>
    <row r="7" spans="1:3" s="169" customFormat="1" ht="12" customHeight="1" thickBot="1">
      <c r="A7" s="166" t="s">
        <v>13</v>
      </c>
      <c r="B7" s="167" t="s">
        <v>211</v>
      </c>
      <c r="C7" s="168">
        <f>+C8+C9+C10+C11+C12+C13</f>
        <v>81101480</v>
      </c>
    </row>
    <row r="8" spans="1:3" s="169" customFormat="1" ht="12" customHeight="1">
      <c r="A8" s="170" t="s">
        <v>85</v>
      </c>
      <c r="B8" s="171" t="s">
        <v>212</v>
      </c>
      <c r="C8" s="172">
        <v>20873352</v>
      </c>
    </row>
    <row r="9" spans="1:3" s="169" customFormat="1" ht="12" customHeight="1">
      <c r="A9" s="173" t="s">
        <v>86</v>
      </c>
      <c r="B9" s="174" t="s">
        <v>213</v>
      </c>
      <c r="C9" s="175">
        <v>25421917</v>
      </c>
    </row>
    <row r="10" spans="1:3" s="169" customFormat="1" ht="12" customHeight="1">
      <c r="A10" s="173" t="s">
        <v>87</v>
      </c>
      <c r="B10" s="174" t="s">
        <v>214</v>
      </c>
      <c r="C10" s="175">
        <v>21830000</v>
      </c>
    </row>
    <row r="11" spans="1:3" s="169" customFormat="1" ht="12" customHeight="1">
      <c r="A11" s="173" t="s">
        <v>88</v>
      </c>
      <c r="B11" s="174" t="s">
        <v>215</v>
      </c>
      <c r="C11" s="175">
        <v>2030380</v>
      </c>
    </row>
    <row r="12" spans="1:3" s="169" customFormat="1" ht="12" customHeight="1">
      <c r="A12" s="173" t="s">
        <v>112</v>
      </c>
      <c r="B12" s="174" t="s">
        <v>216</v>
      </c>
      <c r="C12" s="175"/>
    </row>
    <row r="13" spans="1:3" s="169" customFormat="1" ht="12" customHeight="1" thickBot="1">
      <c r="A13" s="176" t="s">
        <v>89</v>
      </c>
      <c r="B13" s="177" t="s">
        <v>217</v>
      </c>
      <c r="C13" s="175">
        <v>10945831</v>
      </c>
    </row>
    <row r="14" spans="1:3" s="169" customFormat="1" ht="12" customHeight="1" thickBot="1">
      <c r="A14" s="166" t="s">
        <v>14</v>
      </c>
      <c r="B14" s="178" t="s">
        <v>218</v>
      </c>
      <c r="C14" s="168">
        <f>+C15+C16+C17+C18+C19</f>
        <v>4212313</v>
      </c>
    </row>
    <row r="15" spans="1:3" s="169" customFormat="1" ht="12" customHeight="1">
      <c r="A15" s="170" t="s">
        <v>91</v>
      </c>
      <c r="B15" s="171" t="s">
        <v>219</v>
      </c>
      <c r="C15" s="172">
        <v>288313</v>
      </c>
    </row>
    <row r="16" spans="1:3" s="169" customFormat="1" ht="12" customHeight="1">
      <c r="A16" s="173" t="s">
        <v>92</v>
      </c>
      <c r="B16" s="174" t="s">
        <v>220</v>
      </c>
      <c r="C16" s="175"/>
    </row>
    <row r="17" spans="1:3" s="169" customFormat="1" ht="12" customHeight="1">
      <c r="A17" s="173" t="s">
        <v>93</v>
      </c>
      <c r="B17" s="174" t="s">
        <v>221</v>
      </c>
      <c r="C17" s="175"/>
    </row>
    <row r="18" spans="1:3" s="169" customFormat="1" ht="12" customHeight="1">
      <c r="A18" s="173" t="s">
        <v>94</v>
      </c>
      <c r="B18" s="174" t="s">
        <v>222</v>
      </c>
      <c r="C18" s="175"/>
    </row>
    <row r="19" spans="1:3" s="169" customFormat="1" ht="12" customHeight="1">
      <c r="A19" s="173" t="s">
        <v>95</v>
      </c>
      <c r="B19" s="174" t="s">
        <v>223</v>
      </c>
      <c r="C19" s="175">
        <v>3924000</v>
      </c>
    </row>
    <row r="20" spans="1:3" s="169" customFormat="1" ht="12" customHeight="1" thickBot="1">
      <c r="A20" s="176" t="s">
        <v>104</v>
      </c>
      <c r="B20" s="177" t="s">
        <v>224</v>
      </c>
      <c r="C20" s="179"/>
    </row>
    <row r="21" spans="1:3" s="169" customFormat="1" ht="12" customHeight="1" thickBot="1">
      <c r="A21" s="166" t="s">
        <v>15</v>
      </c>
      <c r="B21" s="167" t="s">
        <v>225</v>
      </c>
      <c r="C21" s="168">
        <f>+C22+C23+C24+C25+C26</f>
        <v>0</v>
      </c>
    </row>
    <row r="22" spans="1:3" s="169" customFormat="1" ht="12" customHeight="1">
      <c r="A22" s="170" t="s">
        <v>74</v>
      </c>
      <c r="B22" s="171" t="s">
        <v>226</v>
      </c>
      <c r="C22" s="172"/>
    </row>
    <row r="23" spans="1:3" s="169" customFormat="1" ht="12" customHeight="1">
      <c r="A23" s="173" t="s">
        <v>75</v>
      </c>
      <c r="B23" s="174" t="s">
        <v>227</v>
      </c>
      <c r="C23" s="175"/>
    </row>
    <row r="24" spans="1:3" s="169" customFormat="1" ht="12" customHeight="1">
      <c r="A24" s="173" t="s">
        <v>76</v>
      </c>
      <c r="B24" s="174" t="s">
        <v>228</v>
      </c>
      <c r="C24" s="175"/>
    </row>
    <row r="25" spans="1:3" s="169" customFormat="1" ht="12" customHeight="1">
      <c r="A25" s="173" t="s">
        <v>77</v>
      </c>
      <c r="B25" s="174" t="s">
        <v>229</v>
      </c>
      <c r="C25" s="175"/>
    </row>
    <row r="26" spans="1:3" s="169" customFormat="1" ht="12" customHeight="1">
      <c r="A26" s="173" t="s">
        <v>129</v>
      </c>
      <c r="B26" s="174" t="s">
        <v>230</v>
      </c>
      <c r="C26" s="175"/>
    </row>
    <row r="27" spans="1:3" s="169" customFormat="1" ht="12" customHeight="1" thickBot="1">
      <c r="A27" s="176" t="s">
        <v>130</v>
      </c>
      <c r="B27" s="177" t="s">
        <v>231</v>
      </c>
      <c r="C27" s="179"/>
    </row>
    <row r="28" spans="1:3" s="169" customFormat="1" ht="12" customHeight="1" thickBot="1">
      <c r="A28" s="166" t="s">
        <v>131</v>
      </c>
      <c r="B28" s="167" t="s">
        <v>232</v>
      </c>
      <c r="C28" s="180">
        <f>+C29+C32+C33+C34</f>
        <v>31300000</v>
      </c>
    </row>
    <row r="29" spans="1:3" s="169" customFormat="1" ht="12" customHeight="1">
      <c r="A29" s="170" t="s">
        <v>233</v>
      </c>
      <c r="B29" s="171" t="s">
        <v>234</v>
      </c>
      <c r="C29" s="181">
        <f>C30+C31</f>
        <v>27200000</v>
      </c>
    </row>
    <row r="30" spans="1:3" s="169" customFormat="1" ht="12" customHeight="1">
      <c r="A30" s="173" t="s">
        <v>235</v>
      </c>
      <c r="B30" s="174" t="s">
        <v>236</v>
      </c>
      <c r="C30" s="175">
        <v>4400000</v>
      </c>
    </row>
    <row r="31" spans="1:3" s="169" customFormat="1" ht="12" customHeight="1">
      <c r="A31" s="173" t="s">
        <v>237</v>
      </c>
      <c r="B31" s="174" t="s">
        <v>238</v>
      </c>
      <c r="C31" s="175">
        <v>22800000</v>
      </c>
    </row>
    <row r="32" spans="1:3" s="169" customFormat="1" ht="12" customHeight="1">
      <c r="A32" s="173" t="s">
        <v>239</v>
      </c>
      <c r="B32" s="174" t="s">
        <v>240</v>
      </c>
      <c r="C32" s="175">
        <v>4000000</v>
      </c>
    </row>
    <row r="33" spans="1:3" s="169" customFormat="1" ht="12" customHeight="1">
      <c r="A33" s="173" t="s">
        <v>241</v>
      </c>
      <c r="B33" s="174" t="s">
        <v>242</v>
      </c>
      <c r="C33" s="175"/>
    </row>
    <row r="34" spans="1:3" s="169" customFormat="1" ht="12" customHeight="1" thickBot="1">
      <c r="A34" s="176" t="s">
        <v>243</v>
      </c>
      <c r="B34" s="177" t="s">
        <v>244</v>
      </c>
      <c r="C34" s="179">
        <v>100000</v>
      </c>
    </row>
    <row r="35" spans="1:3" s="169" customFormat="1" ht="12" customHeight="1" thickBot="1">
      <c r="A35" s="166" t="s">
        <v>17</v>
      </c>
      <c r="B35" s="167" t="s">
        <v>245</v>
      </c>
      <c r="C35" s="168">
        <f>SUM(C36:C45)</f>
        <v>12924526</v>
      </c>
    </row>
    <row r="36" spans="1:3" s="169" customFormat="1" ht="12" customHeight="1">
      <c r="A36" s="170" t="s">
        <v>78</v>
      </c>
      <c r="B36" s="171" t="s">
        <v>246</v>
      </c>
      <c r="C36" s="172">
        <v>300000</v>
      </c>
    </row>
    <row r="37" spans="1:3" s="169" customFormat="1" ht="12" customHeight="1">
      <c r="A37" s="173" t="s">
        <v>79</v>
      </c>
      <c r="B37" s="174" t="s">
        <v>247</v>
      </c>
      <c r="C37" s="175">
        <v>3429058</v>
      </c>
    </row>
    <row r="38" spans="1:3" s="169" customFormat="1" ht="12" customHeight="1">
      <c r="A38" s="173" t="s">
        <v>80</v>
      </c>
      <c r="B38" s="174" t="s">
        <v>248</v>
      </c>
      <c r="C38" s="175">
        <v>3228595</v>
      </c>
    </row>
    <row r="39" spans="1:3" s="169" customFormat="1" ht="12" customHeight="1">
      <c r="A39" s="173" t="s">
        <v>133</v>
      </c>
      <c r="B39" s="174" t="s">
        <v>249</v>
      </c>
      <c r="C39" s="175">
        <v>1040000</v>
      </c>
    </row>
    <row r="40" spans="1:3" s="169" customFormat="1" ht="12" customHeight="1">
      <c r="A40" s="173" t="s">
        <v>134</v>
      </c>
      <c r="B40" s="174" t="s">
        <v>250</v>
      </c>
      <c r="C40" s="175">
        <v>3327894</v>
      </c>
    </row>
    <row r="41" spans="1:3" s="169" customFormat="1" ht="12" customHeight="1">
      <c r="A41" s="173" t="s">
        <v>135</v>
      </c>
      <c r="B41" s="174" t="s">
        <v>251</v>
      </c>
      <c r="C41" s="175">
        <v>1598979</v>
      </c>
    </row>
    <row r="42" spans="1:3" s="169" customFormat="1" ht="12" customHeight="1">
      <c r="A42" s="173" t="s">
        <v>136</v>
      </c>
      <c r="B42" s="174" t="s">
        <v>252</v>
      </c>
      <c r="C42" s="175"/>
    </row>
    <row r="43" spans="1:3" s="169" customFormat="1" ht="12" customHeight="1">
      <c r="A43" s="173" t="s">
        <v>137</v>
      </c>
      <c r="B43" s="174" t="s">
        <v>253</v>
      </c>
      <c r="C43" s="175"/>
    </row>
    <row r="44" spans="1:3" s="169" customFormat="1" ht="12" customHeight="1">
      <c r="A44" s="173" t="s">
        <v>254</v>
      </c>
      <c r="B44" s="174" t="s">
        <v>255</v>
      </c>
      <c r="C44" s="182"/>
    </row>
    <row r="45" spans="1:3" s="169" customFormat="1" ht="12" customHeight="1" thickBot="1">
      <c r="A45" s="176" t="s">
        <v>256</v>
      </c>
      <c r="B45" s="177" t="s">
        <v>257</v>
      </c>
      <c r="C45" s="183"/>
    </row>
    <row r="46" spans="1:3" s="169" customFormat="1" ht="12" customHeight="1" thickBot="1">
      <c r="A46" s="166" t="s">
        <v>18</v>
      </c>
      <c r="B46" s="167" t="s">
        <v>258</v>
      </c>
      <c r="C46" s="168">
        <f>SUM(C47:C51)</f>
        <v>0</v>
      </c>
    </row>
    <row r="47" spans="1:3" s="169" customFormat="1" ht="12" customHeight="1">
      <c r="A47" s="170" t="s">
        <v>81</v>
      </c>
      <c r="B47" s="171" t="s">
        <v>259</v>
      </c>
      <c r="C47" s="184"/>
    </row>
    <row r="48" spans="1:3" s="169" customFormat="1" ht="12" customHeight="1">
      <c r="A48" s="173" t="s">
        <v>82</v>
      </c>
      <c r="B48" s="174" t="s">
        <v>260</v>
      </c>
      <c r="C48" s="182"/>
    </row>
    <row r="49" spans="1:3" s="169" customFormat="1" ht="12" customHeight="1">
      <c r="A49" s="173" t="s">
        <v>261</v>
      </c>
      <c r="B49" s="174" t="s">
        <v>262</v>
      </c>
      <c r="C49" s="182"/>
    </row>
    <row r="50" spans="1:3" s="169" customFormat="1" ht="12" customHeight="1">
      <c r="A50" s="173" t="s">
        <v>263</v>
      </c>
      <c r="B50" s="174" t="s">
        <v>264</v>
      </c>
      <c r="C50" s="182"/>
    </row>
    <row r="51" spans="1:3" s="169" customFormat="1" ht="12" customHeight="1" thickBot="1">
      <c r="A51" s="176" t="s">
        <v>265</v>
      </c>
      <c r="B51" s="177" t="s">
        <v>266</v>
      </c>
      <c r="C51" s="183"/>
    </row>
    <row r="52" spans="1:3" s="169" customFormat="1" ht="12" customHeight="1" thickBot="1">
      <c r="A52" s="166" t="s">
        <v>138</v>
      </c>
      <c r="B52" s="167" t="s">
        <v>267</v>
      </c>
      <c r="C52" s="168">
        <f>SUM(C53:C55)</f>
        <v>240000</v>
      </c>
    </row>
    <row r="53" spans="1:3" s="169" customFormat="1" ht="12" customHeight="1">
      <c r="A53" s="170" t="s">
        <v>83</v>
      </c>
      <c r="B53" s="171" t="s">
        <v>268</v>
      </c>
      <c r="C53" s="172"/>
    </row>
    <row r="54" spans="1:3" s="169" customFormat="1" ht="12" customHeight="1">
      <c r="A54" s="173" t="s">
        <v>84</v>
      </c>
      <c r="B54" s="174" t="s">
        <v>269</v>
      </c>
      <c r="C54" s="175"/>
    </row>
    <row r="55" spans="1:3" s="169" customFormat="1" ht="12" customHeight="1">
      <c r="A55" s="173" t="s">
        <v>270</v>
      </c>
      <c r="B55" s="174" t="s">
        <v>271</v>
      </c>
      <c r="C55" s="175">
        <v>240000</v>
      </c>
    </row>
    <row r="56" spans="1:3" s="169" customFormat="1" ht="12" customHeight="1" thickBot="1">
      <c r="A56" s="176" t="s">
        <v>272</v>
      </c>
      <c r="B56" s="177" t="s">
        <v>273</v>
      </c>
      <c r="C56" s="179"/>
    </row>
    <row r="57" spans="1:3" s="169" customFormat="1" ht="12" customHeight="1" thickBot="1">
      <c r="A57" s="166" t="s">
        <v>20</v>
      </c>
      <c r="B57" s="178" t="s">
        <v>274</v>
      </c>
      <c r="C57" s="168">
        <f>SUM(C58:C60)</f>
        <v>0</v>
      </c>
    </row>
    <row r="58" spans="1:3" s="169" customFormat="1" ht="12" customHeight="1">
      <c r="A58" s="170" t="s">
        <v>139</v>
      </c>
      <c r="B58" s="171" t="s">
        <v>275</v>
      </c>
      <c r="C58" s="182"/>
    </row>
    <row r="59" spans="1:3" s="169" customFormat="1" ht="12" customHeight="1">
      <c r="A59" s="173" t="s">
        <v>140</v>
      </c>
      <c r="B59" s="174" t="s">
        <v>276</v>
      </c>
      <c r="C59" s="182"/>
    </row>
    <row r="60" spans="1:3" s="169" customFormat="1" ht="12" customHeight="1">
      <c r="A60" s="173" t="s">
        <v>176</v>
      </c>
      <c r="B60" s="174" t="s">
        <v>277</v>
      </c>
      <c r="C60" s="182"/>
    </row>
    <row r="61" spans="1:3" s="169" customFormat="1" ht="12" customHeight="1" thickBot="1">
      <c r="A61" s="176" t="s">
        <v>278</v>
      </c>
      <c r="B61" s="177" t="s">
        <v>279</v>
      </c>
      <c r="C61" s="182"/>
    </row>
    <row r="62" spans="1:3" s="169" customFormat="1" ht="12" customHeight="1" thickBot="1">
      <c r="A62" s="166" t="s">
        <v>21</v>
      </c>
      <c r="B62" s="167" t="s">
        <v>280</v>
      </c>
      <c r="C62" s="180">
        <f>+C7+C14+C21+C28+C35+C46+C52+C57</f>
        <v>129778319</v>
      </c>
    </row>
    <row r="63" spans="1:3" s="169" customFormat="1" ht="12" customHeight="1" thickBot="1">
      <c r="A63" s="185" t="s">
        <v>281</v>
      </c>
      <c r="B63" s="178" t="s">
        <v>282</v>
      </c>
      <c r="C63" s="168">
        <f>SUM(C64:C66)</f>
        <v>0</v>
      </c>
    </row>
    <row r="64" spans="1:3" s="169" customFormat="1" ht="12" customHeight="1">
      <c r="A64" s="170" t="s">
        <v>283</v>
      </c>
      <c r="B64" s="171" t="s">
        <v>284</v>
      </c>
      <c r="C64" s="182"/>
    </row>
    <row r="65" spans="1:3" s="169" customFormat="1" ht="12" customHeight="1">
      <c r="A65" s="173" t="s">
        <v>285</v>
      </c>
      <c r="B65" s="174" t="s">
        <v>286</v>
      </c>
      <c r="C65" s="182"/>
    </row>
    <row r="66" spans="1:3" s="169" customFormat="1" ht="12" customHeight="1" thickBot="1">
      <c r="A66" s="176" t="s">
        <v>287</v>
      </c>
      <c r="B66" s="186" t="s">
        <v>288</v>
      </c>
      <c r="C66" s="182"/>
    </row>
    <row r="67" spans="1:3" s="169" customFormat="1" ht="12" customHeight="1" thickBot="1">
      <c r="A67" s="185" t="s">
        <v>289</v>
      </c>
      <c r="B67" s="178" t="s">
        <v>290</v>
      </c>
      <c r="C67" s="168">
        <f>SUM(C68:C71)</f>
        <v>0</v>
      </c>
    </row>
    <row r="68" spans="1:3" s="169" customFormat="1" ht="12" customHeight="1">
      <c r="A68" s="170" t="s">
        <v>113</v>
      </c>
      <c r="B68" s="171" t="s">
        <v>291</v>
      </c>
      <c r="C68" s="182"/>
    </row>
    <row r="69" spans="1:3" s="169" customFormat="1" ht="12" customHeight="1">
      <c r="A69" s="173" t="s">
        <v>114</v>
      </c>
      <c r="B69" s="174" t="s">
        <v>292</v>
      </c>
      <c r="C69" s="182"/>
    </row>
    <row r="70" spans="1:3" s="169" customFormat="1" ht="12" customHeight="1">
      <c r="A70" s="173" t="s">
        <v>293</v>
      </c>
      <c r="B70" s="174" t="s">
        <v>294</v>
      </c>
      <c r="C70" s="182"/>
    </row>
    <row r="71" spans="1:3" s="169" customFormat="1" ht="12" customHeight="1" thickBot="1">
      <c r="A71" s="176" t="s">
        <v>295</v>
      </c>
      <c r="B71" s="177" t="s">
        <v>296</v>
      </c>
      <c r="C71" s="182"/>
    </row>
    <row r="72" spans="1:3" s="169" customFormat="1" ht="12" customHeight="1" thickBot="1">
      <c r="A72" s="185" t="s">
        <v>297</v>
      </c>
      <c r="B72" s="178" t="s">
        <v>298</v>
      </c>
      <c r="C72" s="168">
        <f>SUM(C73:C74)</f>
        <v>108886704</v>
      </c>
    </row>
    <row r="73" spans="1:3" s="169" customFormat="1" ht="12" customHeight="1">
      <c r="A73" s="170" t="s">
        <v>299</v>
      </c>
      <c r="B73" s="171" t="s">
        <v>300</v>
      </c>
      <c r="C73" s="182">
        <v>108886704</v>
      </c>
    </row>
    <row r="74" spans="1:3" s="169" customFormat="1" ht="12" customHeight="1" thickBot="1">
      <c r="A74" s="176" t="s">
        <v>301</v>
      </c>
      <c r="B74" s="177" t="s">
        <v>302</v>
      </c>
      <c r="C74" s="182"/>
    </row>
    <row r="75" spans="1:3" s="169" customFormat="1" ht="12" customHeight="1" thickBot="1">
      <c r="A75" s="185" t="s">
        <v>303</v>
      </c>
      <c r="B75" s="178" t="s">
        <v>304</v>
      </c>
      <c r="C75" s="168">
        <f>SUM(C76:C78)</f>
        <v>0</v>
      </c>
    </row>
    <row r="76" spans="1:3" s="169" customFormat="1" ht="12" customHeight="1">
      <c r="A76" s="170" t="s">
        <v>305</v>
      </c>
      <c r="B76" s="171" t="s">
        <v>306</v>
      </c>
      <c r="C76" s="182"/>
    </row>
    <row r="77" spans="1:3" s="169" customFormat="1" ht="12" customHeight="1">
      <c r="A77" s="173" t="s">
        <v>307</v>
      </c>
      <c r="B77" s="174" t="s">
        <v>308</v>
      </c>
      <c r="C77" s="182"/>
    </row>
    <row r="78" spans="1:3" s="169" customFormat="1" ht="12" customHeight="1" thickBot="1">
      <c r="A78" s="170" t="s">
        <v>309</v>
      </c>
      <c r="B78" s="177" t="s">
        <v>440</v>
      </c>
      <c r="C78" s="182"/>
    </row>
    <row r="79" spans="1:3" s="169" customFormat="1" ht="12" customHeight="1" thickBot="1">
      <c r="A79" s="185" t="s">
        <v>311</v>
      </c>
      <c r="B79" s="178" t="s">
        <v>312</v>
      </c>
      <c r="C79" s="168">
        <f>SUM(C80:C83)</f>
        <v>0</v>
      </c>
    </row>
    <row r="80" spans="1:3" s="169" customFormat="1" ht="12" customHeight="1">
      <c r="A80" s="187" t="s">
        <v>313</v>
      </c>
      <c r="B80" s="171" t="s">
        <v>314</v>
      </c>
      <c r="C80" s="182"/>
    </row>
    <row r="81" spans="1:3" s="169" customFormat="1" ht="12" customHeight="1">
      <c r="A81" s="188" t="s">
        <v>315</v>
      </c>
      <c r="B81" s="174" t="s">
        <v>316</v>
      </c>
      <c r="C81" s="182"/>
    </row>
    <row r="82" spans="1:3" s="169" customFormat="1" ht="12" customHeight="1">
      <c r="A82" s="188" t="s">
        <v>317</v>
      </c>
      <c r="B82" s="174" t="s">
        <v>318</v>
      </c>
      <c r="C82" s="182"/>
    </row>
    <row r="83" spans="1:3" s="169" customFormat="1" ht="12" customHeight="1" thickBot="1">
      <c r="A83" s="189" t="s">
        <v>319</v>
      </c>
      <c r="B83" s="177" t="s">
        <v>320</v>
      </c>
      <c r="C83" s="182"/>
    </row>
    <row r="84" spans="1:3" s="169" customFormat="1" ht="13.5" customHeight="1" thickBot="1">
      <c r="A84" s="185" t="s">
        <v>321</v>
      </c>
      <c r="B84" s="178" t="s">
        <v>322</v>
      </c>
      <c r="C84" s="190"/>
    </row>
    <row r="85" spans="1:3" s="169" customFormat="1" ht="15.75" customHeight="1" thickBot="1">
      <c r="A85" s="185" t="s">
        <v>323</v>
      </c>
      <c r="B85" s="191" t="s">
        <v>324</v>
      </c>
      <c r="C85" s="180">
        <f>+C63+C67+C72+C75+C79+C84</f>
        <v>108886704</v>
      </c>
    </row>
    <row r="86" spans="1:3" s="169" customFormat="1" ht="16.5" customHeight="1" thickBot="1">
      <c r="A86" s="192" t="s">
        <v>325</v>
      </c>
      <c r="B86" s="193" t="s">
        <v>326</v>
      </c>
      <c r="C86" s="180">
        <f>+C62+C85</f>
        <v>238665023</v>
      </c>
    </row>
    <row r="87" spans="1:3" s="144" customFormat="1" ht="74.25" customHeight="1">
      <c r="A87" s="1"/>
      <c r="B87" s="2"/>
      <c r="C87" s="113"/>
    </row>
    <row r="88" spans="1:3" ht="16.5" customHeight="1">
      <c r="A88" s="434" t="s">
        <v>42</v>
      </c>
      <c r="B88" s="434"/>
      <c r="C88" s="434"/>
    </row>
    <row r="89" spans="1:3" s="145" customFormat="1" ht="16.5" customHeight="1" thickBot="1">
      <c r="A89" s="435" t="s">
        <v>119</v>
      </c>
      <c r="B89" s="435"/>
      <c r="C89" s="114" t="s">
        <v>9</v>
      </c>
    </row>
    <row r="90" spans="1:3" ht="37.5" customHeight="1" thickBot="1">
      <c r="A90" s="4" t="s">
        <v>60</v>
      </c>
      <c r="B90" s="5" t="s">
        <v>43</v>
      </c>
      <c r="C90" s="15" t="s">
        <v>488</v>
      </c>
    </row>
    <row r="91" spans="1:3" s="143" customFormat="1" ht="12" customHeight="1" thickBot="1">
      <c r="A91" s="10">
        <v>1</v>
      </c>
      <c r="B91" s="11">
        <v>2</v>
      </c>
      <c r="C91" s="12">
        <v>3</v>
      </c>
    </row>
    <row r="92" spans="1:3" s="197" customFormat="1" ht="12" customHeight="1" thickBot="1">
      <c r="A92" s="194" t="s">
        <v>13</v>
      </c>
      <c r="B92" s="195" t="s">
        <v>419</v>
      </c>
      <c r="C92" s="196">
        <f>SUM(C93:C97)</f>
        <v>130133203</v>
      </c>
    </row>
    <row r="93" spans="1:3" s="197" customFormat="1" ht="12" customHeight="1">
      <c r="A93" s="198" t="s">
        <v>85</v>
      </c>
      <c r="B93" s="199" t="s">
        <v>44</v>
      </c>
      <c r="C93" s="200">
        <v>52481482</v>
      </c>
    </row>
    <row r="94" spans="1:3" s="197" customFormat="1" ht="12" customHeight="1">
      <c r="A94" s="173" t="s">
        <v>86</v>
      </c>
      <c r="B94" s="201" t="s">
        <v>141</v>
      </c>
      <c r="C94" s="175">
        <v>10596271</v>
      </c>
    </row>
    <row r="95" spans="1:3" s="197" customFormat="1" ht="12" customHeight="1">
      <c r="A95" s="173" t="s">
        <v>87</v>
      </c>
      <c r="B95" s="201" t="s">
        <v>111</v>
      </c>
      <c r="C95" s="179">
        <v>42913666</v>
      </c>
    </row>
    <row r="96" spans="1:3" s="197" customFormat="1" ht="12" customHeight="1">
      <c r="A96" s="173" t="s">
        <v>88</v>
      </c>
      <c r="B96" s="202" t="s">
        <v>142</v>
      </c>
      <c r="C96" s="179">
        <v>9032299</v>
      </c>
    </row>
    <row r="97" spans="1:3" s="197" customFormat="1" ht="12" customHeight="1">
      <c r="A97" s="173" t="s">
        <v>99</v>
      </c>
      <c r="B97" s="203" t="s">
        <v>143</v>
      </c>
      <c r="C97" s="179">
        <f>SUM(C99:C107)</f>
        <v>15109485</v>
      </c>
    </row>
    <row r="98" spans="1:3" s="197" customFormat="1" ht="12" customHeight="1">
      <c r="A98" s="173" t="s">
        <v>89</v>
      </c>
      <c r="B98" s="201" t="s">
        <v>327</v>
      </c>
      <c r="C98" s="179"/>
    </row>
    <row r="99" spans="1:3" s="197" customFormat="1" ht="12" customHeight="1">
      <c r="A99" s="173" t="s">
        <v>90</v>
      </c>
      <c r="B99" s="204" t="s">
        <v>328</v>
      </c>
      <c r="C99" s="179"/>
    </row>
    <row r="100" spans="1:3" s="197" customFormat="1" ht="12" customHeight="1">
      <c r="A100" s="173" t="s">
        <v>100</v>
      </c>
      <c r="B100" s="205" t="s">
        <v>329</v>
      </c>
      <c r="C100" s="179"/>
    </row>
    <row r="101" spans="1:3" s="197" customFormat="1" ht="12" customHeight="1">
      <c r="A101" s="173" t="s">
        <v>101</v>
      </c>
      <c r="B101" s="205" t="s">
        <v>330</v>
      </c>
      <c r="C101" s="179"/>
    </row>
    <row r="102" spans="1:3" s="197" customFormat="1" ht="12" customHeight="1">
      <c r="A102" s="173" t="s">
        <v>102</v>
      </c>
      <c r="B102" s="204" t="s">
        <v>331</v>
      </c>
      <c r="C102" s="179">
        <v>11640932</v>
      </c>
    </row>
    <row r="103" spans="1:3" s="197" customFormat="1" ht="12" customHeight="1">
      <c r="A103" s="173" t="s">
        <v>103</v>
      </c>
      <c r="B103" s="204" t="s">
        <v>332</v>
      </c>
      <c r="C103" s="179"/>
    </row>
    <row r="104" spans="1:3" s="197" customFormat="1" ht="12" customHeight="1">
      <c r="A104" s="173" t="s">
        <v>105</v>
      </c>
      <c r="B104" s="205" t="s">
        <v>333</v>
      </c>
      <c r="C104" s="179"/>
    </row>
    <row r="105" spans="1:3" s="197" customFormat="1" ht="12" customHeight="1">
      <c r="A105" s="206" t="s">
        <v>144</v>
      </c>
      <c r="B105" s="207" t="s">
        <v>334</v>
      </c>
      <c r="C105" s="179"/>
    </row>
    <row r="106" spans="1:3" s="197" customFormat="1" ht="12" customHeight="1">
      <c r="A106" s="173" t="s">
        <v>335</v>
      </c>
      <c r="B106" s="207" t="s">
        <v>336</v>
      </c>
      <c r="C106" s="179"/>
    </row>
    <row r="107" spans="1:3" s="197" customFormat="1" ht="12" customHeight="1" thickBot="1">
      <c r="A107" s="208" t="s">
        <v>337</v>
      </c>
      <c r="B107" s="209" t="s">
        <v>338</v>
      </c>
      <c r="C107" s="210">
        <v>3468553</v>
      </c>
    </row>
    <row r="108" spans="1:3" s="197" customFormat="1" ht="12" customHeight="1" thickBot="1">
      <c r="A108" s="166" t="s">
        <v>14</v>
      </c>
      <c r="B108" s="211" t="s">
        <v>420</v>
      </c>
      <c r="C108" s="168">
        <f>+C109+C111+C113</f>
        <v>108382028</v>
      </c>
    </row>
    <row r="109" spans="1:3" s="197" customFormat="1" ht="12" customHeight="1">
      <c r="A109" s="170" t="s">
        <v>91</v>
      </c>
      <c r="B109" s="201" t="s">
        <v>175</v>
      </c>
      <c r="C109" s="172">
        <v>223876</v>
      </c>
    </row>
    <row r="110" spans="1:3" s="197" customFormat="1" ht="12" customHeight="1">
      <c r="A110" s="170" t="s">
        <v>92</v>
      </c>
      <c r="B110" s="212" t="s">
        <v>339</v>
      </c>
      <c r="C110" s="172"/>
    </row>
    <row r="111" spans="1:3" s="197" customFormat="1" ht="12" customHeight="1">
      <c r="A111" s="170" t="s">
        <v>93</v>
      </c>
      <c r="B111" s="212" t="s">
        <v>145</v>
      </c>
      <c r="C111" s="175">
        <v>108158152</v>
      </c>
    </row>
    <row r="112" spans="1:3" s="197" customFormat="1" ht="12" customHeight="1">
      <c r="A112" s="170" t="s">
        <v>94</v>
      </c>
      <c r="B112" s="212" t="s">
        <v>340</v>
      </c>
      <c r="C112" s="213"/>
    </row>
    <row r="113" spans="1:3" s="197" customFormat="1" ht="12" customHeight="1">
      <c r="A113" s="170" t="s">
        <v>95</v>
      </c>
      <c r="B113" s="214" t="s">
        <v>177</v>
      </c>
      <c r="C113" s="213"/>
    </row>
    <row r="114" spans="1:3" s="197" customFormat="1" ht="12" customHeight="1">
      <c r="A114" s="170" t="s">
        <v>104</v>
      </c>
      <c r="B114" s="215" t="s">
        <v>341</v>
      </c>
      <c r="C114" s="213"/>
    </row>
    <row r="115" spans="1:3" s="197" customFormat="1" ht="12" customHeight="1">
      <c r="A115" s="170" t="s">
        <v>106</v>
      </c>
      <c r="B115" s="216" t="s">
        <v>342</v>
      </c>
      <c r="C115" s="213"/>
    </row>
    <row r="116" spans="1:3" s="197" customFormat="1" ht="12">
      <c r="A116" s="170" t="s">
        <v>146</v>
      </c>
      <c r="B116" s="205" t="s">
        <v>330</v>
      </c>
      <c r="C116" s="213"/>
    </row>
    <row r="117" spans="1:3" s="197" customFormat="1" ht="12" customHeight="1">
      <c r="A117" s="170" t="s">
        <v>147</v>
      </c>
      <c r="B117" s="205" t="s">
        <v>343</v>
      </c>
      <c r="C117" s="213"/>
    </row>
    <row r="118" spans="1:3" s="197" customFormat="1" ht="12" customHeight="1">
      <c r="A118" s="170" t="s">
        <v>148</v>
      </c>
      <c r="B118" s="205" t="s">
        <v>344</v>
      </c>
      <c r="C118" s="213"/>
    </row>
    <row r="119" spans="1:3" s="197" customFormat="1" ht="12" customHeight="1">
      <c r="A119" s="170" t="s">
        <v>345</v>
      </c>
      <c r="B119" s="205" t="s">
        <v>333</v>
      </c>
      <c r="C119" s="213"/>
    </row>
    <row r="120" spans="1:3" s="197" customFormat="1" ht="12" customHeight="1">
      <c r="A120" s="170" t="s">
        <v>346</v>
      </c>
      <c r="B120" s="205" t="s">
        <v>347</v>
      </c>
      <c r="C120" s="213"/>
    </row>
    <row r="121" spans="1:3" s="197" customFormat="1" ht="12.75" thickBot="1">
      <c r="A121" s="206" t="s">
        <v>348</v>
      </c>
      <c r="B121" s="205" t="s">
        <v>349</v>
      </c>
      <c r="C121" s="217"/>
    </row>
    <row r="122" spans="1:3" s="197" customFormat="1" ht="12" customHeight="1" thickBot="1">
      <c r="A122" s="166" t="s">
        <v>15</v>
      </c>
      <c r="B122" s="218" t="s">
        <v>350</v>
      </c>
      <c r="C122" s="168">
        <f>+C123+C124</f>
        <v>0</v>
      </c>
    </row>
    <row r="123" spans="1:3" s="197" customFormat="1" ht="12" customHeight="1">
      <c r="A123" s="170" t="s">
        <v>74</v>
      </c>
      <c r="B123" s="219" t="s">
        <v>51</v>
      </c>
      <c r="C123" s="172"/>
    </row>
    <row r="124" spans="1:3" s="197" customFormat="1" ht="12" customHeight="1" thickBot="1">
      <c r="A124" s="176" t="s">
        <v>75</v>
      </c>
      <c r="B124" s="212" t="s">
        <v>52</v>
      </c>
      <c r="C124" s="179"/>
    </row>
    <row r="125" spans="1:3" s="197" customFormat="1" ht="12" customHeight="1" thickBot="1">
      <c r="A125" s="166" t="s">
        <v>16</v>
      </c>
      <c r="B125" s="218" t="s">
        <v>351</v>
      </c>
      <c r="C125" s="168">
        <f>+C92+C108+C122</f>
        <v>238515231</v>
      </c>
    </row>
    <row r="126" spans="1:3" s="197" customFormat="1" ht="12" customHeight="1" thickBot="1">
      <c r="A126" s="166" t="s">
        <v>17</v>
      </c>
      <c r="B126" s="218" t="s">
        <v>352</v>
      </c>
      <c r="C126" s="168">
        <f>+C127+C128+C129</f>
        <v>0</v>
      </c>
    </row>
    <row r="127" spans="1:3" s="197" customFormat="1" ht="12" customHeight="1">
      <c r="A127" s="170" t="s">
        <v>78</v>
      </c>
      <c r="B127" s="219" t="s">
        <v>353</v>
      </c>
      <c r="C127" s="213"/>
    </row>
    <row r="128" spans="1:3" s="197" customFormat="1" ht="12" customHeight="1">
      <c r="A128" s="170" t="s">
        <v>79</v>
      </c>
      <c r="B128" s="219" t="s">
        <v>354</v>
      </c>
      <c r="C128" s="213"/>
    </row>
    <row r="129" spans="1:3" s="197" customFormat="1" ht="12" customHeight="1" thickBot="1">
      <c r="A129" s="206" t="s">
        <v>80</v>
      </c>
      <c r="B129" s="220" t="s">
        <v>355</v>
      </c>
      <c r="C129" s="213"/>
    </row>
    <row r="130" spans="1:3" s="197" customFormat="1" ht="12" customHeight="1" thickBot="1">
      <c r="A130" s="166" t="s">
        <v>18</v>
      </c>
      <c r="B130" s="218" t="s">
        <v>356</v>
      </c>
      <c r="C130" s="168">
        <f>+C131+C132+C133+C134</f>
        <v>0</v>
      </c>
    </row>
    <row r="131" spans="1:3" s="197" customFormat="1" ht="12" customHeight="1">
      <c r="A131" s="170" t="s">
        <v>81</v>
      </c>
      <c r="B131" s="219" t="s">
        <v>357</v>
      </c>
      <c r="C131" s="213"/>
    </row>
    <row r="132" spans="1:3" s="197" customFormat="1" ht="12" customHeight="1">
      <c r="A132" s="170" t="s">
        <v>82</v>
      </c>
      <c r="B132" s="219" t="s">
        <v>358</v>
      </c>
      <c r="C132" s="213"/>
    </row>
    <row r="133" spans="1:3" s="197" customFormat="1" ht="12" customHeight="1">
      <c r="A133" s="170" t="s">
        <v>261</v>
      </c>
      <c r="B133" s="219" t="s">
        <v>359</v>
      </c>
      <c r="C133" s="213"/>
    </row>
    <row r="134" spans="1:3" s="197" customFormat="1" ht="12" customHeight="1" thickBot="1">
      <c r="A134" s="206" t="s">
        <v>263</v>
      </c>
      <c r="B134" s="220" t="s">
        <v>360</v>
      </c>
      <c r="C134" s="213"/>
    </row>
    <row r="135" spans="1:3" s="197" customFormat="1" ht="12" customHeight="1" thickBot="1">
      <c r="A135" s="166" t="s">
        <v>19</v>
      </c>
      <c r="B135" s="218" t="s">
        <v>361</v>
      </c>
      <c r="C135" s="180">
        <f>+C136+C137+C138+C140+C139</f>
        <v>2449314</v>
      </c>
    </row>
    <row r="136" spans="1:3" s="197" customFormat="1" ht="12" customHeight="1">
      <c r="A136" s="170" t="s">
        <v>83</v>
      </c>
      <c r="B136" s="219" t="s">
        <v>362</v>
      </c>
      <c r="C136" s="213"/>
    </row>
    <row r="137" spans="1:3" s="197" customFormat="1" ht="12" customHeight="1">
      <c r="A137" s="170" t="s">
        <v>84</v>
      </c>
      <c r="B137" s="219" t="s">
        <v>363</v>
      </c>
      <c r="C137" s="213">
        <v>2449314</v>
      </c>
    </row>
    <row r="138" spans="1:3" s="197" customFormat="1" ht="12" customHeight="1">
      <c r="A138" s="170" t="s">
        <v>270</v>
      </c>
      <c r="B138" s="219" t="s">
        <v>364</v>
      </c>
      <c r="C138" s="213"/>
    </row>
    <row r="139" spans="1:3" s="197" customFormat="1" ht="12" customHeight="1">
      <c r="A139" s="311" t="s">
        <v>272</v>
      </c>
      <c r="B139" s="201" t="s">
        <v>365</v>
      </c>
      <c r="C139" s="213"/>
    </row>
    <row r="140" spans="1:3" s="197" customFormat="1" ht="12" customHeight="1" thickBot="1">
      <c r="A140" s="310" t="s">
        <v>439</v>
      </c>
      <c r="B140" s="219" t="s">
        <v>435</v>
      </c>
      <c r="C140" s="213"/>
    </row>
    <row r="141" spans="1:3" s="197" customFormat="1" ht="12" customHeight="1" thickBot="1">
      <c r="A141" s="308" t="s">
        <v>20</v>
      </c>
      <c r="B141" s="309" t="s">
        <v>366</v>
      </c>
      <c r="C141" s="221">
        <f>+C142+C143+C144+C145</f>
        <v>0</v>
      </c>
    </row>
    <row r="142" spans="1:3" s="197" customFormat="1" ht="12" customHeight="1">
      <c r="A142" s="170" t="s">
        <v>139</v>
      </c>
      <c r="B142" s="219" t="s">
        <v>367</v>
      </c>
      <c r="C142" s="213"/>
    </row>
    <row r="143" spans="1:3" s="197" customFormat="1" ht="12" customHeight="1">
      <c r="A143" s="170" t="s">
        <v>140</v>
      </c>
      <c r="B143" s="219" t="s">
        <v>368</v>
      </c>
      <c r="C143" s="213"/>
    </row>
    <row r="144" spans="1:3" s="197" customFormat="1" ht="12" customHeight="1">
      <c r="A144" s="170" t="s">
        <v>176</v>
      </c>
      <c r="B144" s="219" t="s">
        <v>369</v>
      </c>
      <c r="C144" s="213"/>
    </row>
    <row r="145" spans="1:3" s="197" customFormat="1" ht="12" customHeight="1" thickBot="1">
      <c r="A145" s="170" t="s">
        <v>278</v>
      </c>
      <c r="B145" s="219" t="s">
        <v>370</v>
      </c>
      <c r="C145" s="213"/>
    </row>
    <row r="146" spans="1:9" s="197" customFormat="1" ht="15" customHeight="1" thickBot="1">
      <c r="A146" s="166" t="s">
        <v>21</v>
      </c>
      <c r="B146" s="218" t="s">
        <v>371</v>
      </c>
      <c r="C146" s="146">
        <f>+C126+C130+C135+C141</f>
        <v>2449314</v>
      </c>
      <c r="F146" s="222"/>
      <c r="G146" s="223"/>
      <c r="H146" s="223"/>
      <c r="I146" s="223"/>
    </row>
    <row r="147" spans="1:3" s="169" customFormat="1" ht="12.75" customHeight="1" thickBot="1">
      <c r="A147" s="224" t="s">
        <v>22</v>
      </c>
      <c r="B147" s="129" t="s">
        <v>372</v>
      </c>
      <c r="C147" s="146">
        <f>+C125+C146</f>
        <v>240964545</v>
      </c>
    </row>
    <row r="148" ht="7.5" customHeight="1"/>
    <row r="149" spans="1:3" ht="15.75">
      <c r="A149" s="437" t="s">
        <v>373</v>
      </c>
      <c r="B149" s="437"/>
      <c r="C149" s="437"/>
    </row>
    <row r="150" spans="1:3" ht="15" customHeight="1" thickBot="1">
      <c r="A150" s="431" t="s">
        <v>120</v>
      </c>
      <c r="B150" s="431"/>
      <c r="C150" s="114" t="s">
        <v>9</v>
      </c>
    </row>
    <row r="151" spans="1:4" ht="13.5" customHeight="1" thickBot="1">
      <c r="A151" s="3">
        <v>1</v>
      </c>
      <c r="B151" s="7" t="s">
        <v>374</v>
      </c>
      <c r="C151" s="112">
        <f>+C62-C125</f>
        <v>-108736912</v>
      </c>
      <c r="D151" s="147"/>
    </row>
    <row r="152" spans="1:3" ht="27.75" customHeight="1" thickBot="1">
      <c r="A152" s="3" t="s">
        <v>14</v>
      </c>
      <c r="B152" s="7" t="s">
        <v>375</v>
      </c>
      <c r="C152" s="112">
        <f>+C85-C146</f>
        <v>106437390</v>
      </c>
    </row>
  </sheetData>
  <sheetProtection/>
  <mergeCells count="8">
    <mergeCell ref="A149:C149"/>
    <mergeCell ref="A150:B150"/>
    <mergeCell ref="A1:C1"/>
    <mergeCell ref="A2:F2"/>
    <mergeCell ref="A3:C3"/>
    <mergeCell ref="A4:B4"/>
    <mergeCell ref="A88:C88"/>
    <mergeCell ref="A89:B89"/>
  </mergeCells>
  <printOptions/>
  <pageMargins left="0.7874015748031497" right="0.7874015748031497" top="0.74" bottom="0.79" header="0.5118110236220472" footer="0.5118110236220472"/>
  <pageSetup fitToHeight="2" fitToWidth="3" horizontalDpi="300" verticalDpi="300" orientation="portrait" paperSize="9" scale="64" r:id="rId1"/>
  <rowBreaks count="1" manualBreakCount="1">
    <brk id="8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I1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125" style="130" bestFit="1" customWidth="1"/>
    <col min="2" max="2" width="78.375" style="130" bestFit="1" customWidth="1"/>
    <col min="3" max="3" width="15.125" style="131" customWidth="1"/>
    <col min="4" max="4" width="14.375" style="131" customWidth="1"/>
    <col min="5" max="6" width="17.875" style="131" bestFit="1" customWidth="1"/>
    <col min="7" max="16384" width="9.375" style="139" customWidth="1"/>
  </cols>
  <sheetData>
    <row r="1" spans="1:6" ht="14.25" customHeight="1">
      <c r="A1" s="432" t="s">
        <v>558</v>
      </c>
      <c r="B1" s="433"/>
      <c r="C1" s="433"/>
      <c r="D1" s="138"/>
      <c r="E1" s="138"/>
      <c r="F1" s="138"/>
    </row>
    <row r="2" spans="1:6" ht="14.25" customHeight="1">
      <c r="A2" s="436" t="s">
        <v>503</v>
      </c>
      <c r="B2" s="436"/>
      <c r="C2" s="436"/>
      <c r="D2" s="325"/>
      <c r="E2" s="325"/>
      <c r="F2" s="325"/>
    </row>
    <row r="3" spans="1:6" ht="15.75" customHeight="1">
      <c r="A3" s="434" t="s">
        <v>10</v>
      </c>
      <c r="B3" s="434"/>
      <c r="C3" s="434"/>
      <c r="D3" s="139"/>
      <c r="E3" s="139"/>
      <c r="F3" s="139"/>
    </row>
    <row r="4" spans="1:6" ht="15.75" customHeight="1" thickBot="1">
      <c r="A4" s="431" t="s">
        <v>118</v>
      </c>
      <c r="B4" s="431"/>
      <c r="C4" s="415" t="s">
        <v>9</v>
      </c>
      <c r="D4" s="415" t="s">
        <v>9</v>
      </c>
      <c r="E4" s="415" t="s">
        <v>9</v>
      </c>
      <c r="F4" s="415" t="s">
        <v>9</v>
      </c>
    </row>
    <row r="5" spans="1:6" ht="24.75" thickBot="1">
      <c r="A5" s="4" t="s">
        <v>60</v>
      </c>
      <c r="B5" s="5" t="s">
        <v>12</v>
      </c>
      <c r="C5" s="15" t="s">
        <v>488</v>
      </c>
      <c r="D5" s="15" t="s">
        <v>489</v>
      </c>
      <c r="E5" s="15" t="s">
        <v>490</v>
      </c>
      <c r="F5" s="15" t="s">
        <v>522</v>
      </c>
    </row>
    <row r="6" spans="1:6" s="143" customFormat="1" ht="11.25" customHeight="1" thickBot="1">
      <c r="A6" s="140">
        <v>1</v>
      </c>
      <c r="B6" s="141">
        <v>2</v>
      </c>
      <c r="C6" s="142">
        <v>3</v>
      </c>
      <c r="D6" s="142">
        <v>3</v>
      </c>
      <c r="E6" s="142">
        <v>3</v>
      </c>
      <c r="F6" s="142">
        <v>3</v>
      </c>
    </row>
    <row r="7" spans="1:6" s="169" customFormat="1" ht="12" customHeight="1" thickBot="1">
      <c r="A7" s="166" t="s">
        <v>13</v>
      </c>
      <c r="B7" s="167" t="s">
        <v>211</v>
      </c>
      <c r="C7" s="168">
        <f>+C8+C9+C10+C11+C12+C13</f>
        <v>81101480</v>
      </c>
      <c r="D7" s="168">
        <f>+D8+D9+D10+D11+D12+D13</f>
        <v>81101480</v>
      </c>
      <c r="E7" s="168">
        <f>+E8+E9+E10+E11+E12+E13</f>
        <v>81101480</v>
      </c>
      <c r="F7" s="168">
        <f>+F8+F9+F10+F11+F12+F13</f>
        <v>81101480</v>
      </c>
    </row>
    <row r="8" spans="1:6" s="169" customFormat="1" ht="12" customHeight="1">
      <c r="A8" s="170" t="s">
        <v>85</v>
      </c>
      <c r="B8" s="171" t="s">
        <v>212</v>
      </c>
      <c r="C8" s="172">
        <v>20873352</v>
      </c>
      <c r="D8" s="172">
        <v>20873352</v>
      </c>
      <c r="E8" s="172">
        <v>20873352</v>
      </c>
      <c r="F8" s="172">
        <v>20873352</v>
      </c>
    </row>
    <row r="9" spans="1:6" s="169" customFormat="1" ht="12" customHeight="1">
      <c r="A9" s="173" t="s">
        <v>86</v>
      </c>
      <c r="B9" s="174" t="s">
        <v>213</v>
      </c>
      <c r="C9" s="175">
        <v>25421917</v>
      </c>
      <c r="D9" s="175">
        <v>25421917</v>
      </c>
      <c r="E9" s="175">
        <v>25421917</v>
      </c>
      <c r="F9" s="175">
        <v>25421917</v>
      </c>
    </row>
    <row r="10" spans="1:6" s="169" customFormat="1" ht="12" customHeight="1">
      <c r="A10" s="173" t="s">
        <v>87</v>
      </c>
      <c r="B10" s="174" t="s">
        <v>214</v>
      </c>
      <c r="C10" s="175">
        <v>21830000</v>
      </c>
      <c r="D10" s="175">
        <v>21830000</v>
      </c>
      <c r="E10" s="175">
        <v>21830000</v>
      </c>
      <c r="F10" s="175">
        <v>21830000</v>
      </c>
    </row>
    <row r="11" spans="1:6" s="169" customFormat="1" ht="12" customHeight="1">
      <c r="A11" s="173" t="s">
        <v>88</v>
      </c>
      <c r="B11" s="174" t="s">
        <v>215</v>
      </c>
      <c r="C11" s="175">
        <v>2030380</v>
      </c>
      <c r="D11" s="175">
        <v>2030380</v>
      </c>
      <c r="E11" s="175">
        <v>2030380</v>
      </c>
      <c r="F11" s="175">
        <v>2030380</v>
      </c>
    </row>
    <row r="12" spans="1:6" s="169" customFormat="1" ht="12" customHeight="1">
      <c r="A12" s="173" t="s">
        <v>112</v>
      </c>
      <c r="B12" s="174" t="s">
        <v>216</v>
      </c>
      <c r="C12" s="175"/>
      <c r="D12" s="175"/>
      <c r="E12" s="175"/>
      <c r="F12" s="175"/>
    </row>
    <row r="13" spans="1:6" s="169" customFormat="1" ht="12" customHeight="1" thickBot="1">
      <c r="A13" s="176" t="s">
        <v>89</v>
      </c>
      <c r="B13" s="177" t="s">
        <v>217</v>
      </c>
      <c r="C13" s="175">
        <v>10945831</v>
      </c>
      <c r="D13" s="175">
        <v>10945831</v>
      </c>
      <c r="E13" s="175">
        <v>10945831</v>
      </c>
      <c r="F13" s="175">
        <v>10945831</v>
      </c>
    </row>
    <row r="14" spans="1:6" s="169" customFormat="1" ht="12" customHeight="1" thickBot="1">
      <c r="A14" s="166" t="s">
        <v>14</v>
      </c>
      <c r="B14" s="178" t="s">
        <v>218</v>
      </c>
      <c r="C14" s="168">
        <f>+C15+C16+C17+C18+C19</f>
        <v>35755729</v>
      </c>
      <c r="D14" s="168">
        <f>+D15+D16+D17+D18+D19</f>
        <v>35755729</v>
      </c>
      <c r="E14" s="168">
        <f>+E15+E16+E17+E18+E19</f>
        <v>35755729</v>
      </c>
      <c r="F14" s="168">
        <f>+F15+F16+F17+F18+F19</f>
        <v>35755729</v>
      </c>
    </row>
    <row r="15" spans="1:6" s="169" customFormat="1" ht="12" customHeight="1">
      <c r="A15" s="170" t="s">
        <v>91</v>
      </c>
      <c r="B15" s="171" t="s">
        <v>219</v>
      </c>
      <c r="C15" s="172">
        <v>288313</v>
      </c>
      <c r="D15" s="172">
        <v>288313</v>
      </c>
      <c r="E15" s="172">
        <v>288313</v>
      </c>
      <c r="F15" s="172">
        <v>288313</v>
      </c>
    </row>
    <row r="16" spans="1:6" s="169" customFormat="1" ht="12" customHeight="1">
      <c r="A16" s="173" t="s">
        <v>92</v>
      </c>
      <c r="B16" s="174" t="s">
        <v>220</v>
      </c>
      <c r="C16" s="175"/>
      <c r="D16" s="175"/>
      <c r="E16" s="175"/>
      <c r="F16" s="175"/>
    </row>
    <row r="17" spans="1:6" s="169" customFormat="1" ht="12" customHeight="1">
      <c r="A17" s="173" t="s">
        <v>93</v>
      </c>
      <c r="B17" s="174" t="s">
        <v>221</v>
      </c>
      <c r="C17" s="175"/>
      <c r="D17" s="175"/>
      <c r="E17" s="175"/>
      <c r="F17" s="175"/>
    </row>
    <row r="18" spans="1:6" s="169" customFormat="1" ht="12" customHeight="1">
      <c r="A18" s="173" t="s">
        <v>94</v>
      </c>
      <c r="B18" s="174" t="s">
        <v>222</v>
      </c>
      <c r="C18" s="175"/>
      <c r="D18" s="175"/>
      <c r="E18" s="175"/>
      <c r="F18" s="175"/>
    </row>
    <row r="19" spans="1:7" s="169" customFormat="1" ht="12" customHeight="1">
      <c r="A19" s="173" t="s">
        <v>95</v>
      </c>
      <c r="B19" s="174" t="s">
        <v>223</v>
      </c>
      <c r="C19" s="175">
        <v>35467416</v>
      </c>
      <c r="D19" s="175">
        <v>35467416</v>
      </c>
      <c r="E19" s="175">
        <v>35467416</v>
      </c>
      <c r="F19" s="175">
        <v>35467416</v>
      </c>
      <c r="G19" s="175"/>
    </row>
    <row r="20" spans="1:6" s="169" customFormat="1" ht="12" customHeight="1" thickBot="1">
      <c r="A20" s="176" t="s">
        <v>104</v>
      </c>
      <c r="B20" s="177" t="s">
        <v>224</v>
      </c>
      <c r="C20" s="179"/>
      <c r="D20" s="179"/>
      <c r="E20" s="179"/>
      <c r="F20" s="179"/>
    </row>
    <row r="21" spans="1:6" s="169" customFormat="1" ht="12" customHeight="1" thickBot="1">
      <c r="A21" s="166" t="s">
        <v>15</v>
      </c>
      <c r="B21" s="167" t="s">
        <v>225</v>
      </c>
      <c r="C21" s="168">
        <f>+C22+C23+C24+C25+C26</f>
        <v>0</v>
      </c>
      <c r="D21" s="168">
        <f>+D22+D23+D24+D25+D26</f>
        <v>0</v>
      </c>
      <c r="E21" s="168">
        <f>+E22+E23+E24+E25+E26</f>
        <v>0</v>
      </c>
      <c r="F21" s="168">
        <f>+F22+F23+F24+F25+F26</f>
        <v>0</v>
      </c>
    </row>
    <row r="22" spans="1:6" s="169" customFormat="1" ht="12" customHeight="1">
      <c r="A22" s="170" t="s">
        <v>74</v>
      </c>
      <c r="B22" s="171" t="s">
        <v>226</v>
      </c>
      <c r="C22" s="172"/>
      <c r="D22" s="172"/>
      <c r="E22" s="172"/>
      <c r="F22" s="172"/>
    </row>
    <row r="23" spans="1:6" s="169" customFormat="1" ht="12" customHeight="1">
      <c r="A23" s="173" t="s">
        <v>75</v>
      </c>
      <c r="B23" s="174" t="s">
        <v>227</v>
      </c>
      <c r="C23" s="175"/>
      <c r="D23" s="175"/>
      <c r="E23" s="175"/>
      <c r="F23" s="175"/>
    </row>
    <row r="24" spans="1:6" s="169" customFormat="1" ht="12" customHeight="1">
      <c r="A24" s="173" t="s">
        <v>76</v>
      </c>
      <c r="B24" s="174" t="s">
        <v>228</v>
      </c>
      <c r="C24" s="175"/>
      <c r="D24" s="175"/>
      <c r="E24" s="175"/>
      <c r="F24" s="175"/>
    </row>
    <row r="25" spans="1:6" s="169" customFormat="1" ht="12" customHeight="1">
      <c r="A25" s="173" t="s">
        <v>77</v>
      </c>
      <c r="B25" s="174" t="s">
        <v>229</v>
      </c>
      <c r="C25" s="175"/>
      <c r="D25" s="175"/>
      <c r="E25" s="175"/>
      <c r="F25" s="175"/>
    </row>
    <row r="26" spans="1:6" s="169" customFormat="1" ht="12" customHeight="1">
      <c r="A26" s="173" t="s">
        <v>129</v>
      </c>
      <c r="B26" s="174" t="s">
        <v>230</v>
      </c>
      <c r="C26" s="175"/>
      <c r="D26" s="175"/>
      <c r="E26" s="175"/>
      <c r="F26" s="175"/>
    </row>
    <row r="27" spans="1:6" s="169" customFormat="1" ht="12" customHeight="1" thickBot="1">
      <c r="A27" s="176" t="s">
        <v>130</v>
      </c>
      <c r="B27" s="177" t="s">
        <v>231</v>
      </c>
      <c r="C27" s="179"/>
      <c r="D27" s="179"/>
      <c r="E27" s="179"/>
      <c r="F27" s="179"/>
    </row>
    <row r="28" spans="1:6" s="169" customFormat="1" ht="12" customHeight="1" thickBot="1">
      <c r="A28" s="166" t="s">
        <v>131</v>
      </c>
      <c r="B28" s="167" t="s">
        <v>232</v>
      </c>
      <c r="C28" s="180">
        <f>+C29+C32+C33+C34</f>
        <v>31300000</v>
      </c>
      <c r="D28" s="180">
        <f>+D29+D32+D33+D34</f>
        <v>25500000</v>
      </c>
      <c r="E28" s="180">
        <f>+E29+E32+E33+E34</f>
        <v>25500000</v>
      </c>
      <c r="F28" s="180">
        <f>+F29+F32+F33+F34</f>
        <v>25500000</v>
      </c>
    </row>
    <row r="29" spans="1:6" s="169" customFormat="1" ht="12" customHeight="1">
      <c r="A29" s="170" t="s">
        <v>233</v>
      </c>
      <c r="B29" s="171" t="s">
        <v>234</v>
      </c>
      <c r="C29" s="181">
        <f>C30+C31</f>
        <v>27200000</v>
      </c>
      <c r="D29" s="181">
        <f>D30+D31</f>
        <v>21400000</v>
      </c>
      <c r="E29" s="181">
        <f>E30+E31</f>
        <v>21400000</v>
      </c>
      <c r="F29" s="181">
        <f>F30+F31</f>
        <v>21400000</v>
      </c>
    </row>
    <row r="30" spans="1:6" s="169" customFormat="1" ht="12" customHeight="1">
      <c r="A30" s="173" t="s">
        <v>235</v>
      </c>
      <c r="B30" s="174" t="s">
        <v>236</v>
      </c>
      <c r="C30" s="175">
        <v>4400000</v>
      </c>
      <c r="D30" s="175">
        <v>4400000</v>
      </c>
      <c r="E30" s="175">
        <v>4400000</v>
      </c>
      <c r="F30" s="175">
        <v>4400000</v>
      </c>
    </row>
    <row r="31" spans="1:6" s="169" customFormat="1" ht="12" customHeight="1">
      <c r="A31" s="173" t="s">
        <v>237</v>
      </c>
      <c r="B31" s="174" t="s">
        <v>238</v>
      </c>
      <c r="C31" s="175">
        <v>22800000</v>
      </c>
      <c r="D31" s="175">
        <v>17000000</v>
      </c>
      <c r="E31" s="175">
        <v>17000000</v>
      </c>
      <c r="F31" s="175">
        <v>17000000</v>
      </c>
    </row>
    <row r="32" spans="1:6" s="169" customFormat="1" ht="12" customHeight="1">
      <c r="A32" s="173" t="s">
        <v>239</v>
      </c>
      <c r="B32" s="174" t="s">
        <v>240</v>
      </c>
      <c r="C32" s="175">
        <v>4000000</v>
      </c>
      <c r="D32" s="175">
        <v>4000000</v>
      </c>
      <c r="E32" s="175">
        <v>4000000</v>
      </c>
      <c r="F32" s="175">
        <v>4000000</v>
      </c>
    </row>
    <row r="33" spans="1:6" s="169" customFormat="1" ht="12" customHeight="1">
      <c r="A33" s="173" t="s">
        <v>241</v>
      </c>
      <c r="B33" s="174" t="s">
        <v>242</v>
      </c>
      <c r="C33" s="175"/>
      <c r="D33" s="175"/>
      <c r="E33" s="175"/>
      <c r="F33" s="175"/>
    </row>
    <row r="34" spans="1:6" s="169" customFormat="1" ht="12" customHeight="1" thickBot="1">
      <c r="A34" s="176" t="s">
        <v>243</v>
      </c>
      <c r="B34" s="177" t="s">
        <v>244</v>
      </c>
      <c r="C34" s="179">
        <v>100000</v>
      </c>
      <c r="D34" s="179">
        <v>100000</v>
      </c>
      <c r="E34" s="179">
        <v>100000</v>
      </c>
      <c r="F34" s="179">
        <v>100000</v>
      </c>
    </row>
    <row r="35" spans="1:6" s="169" customFormat="1" ht="12" customHeight="1" thickBot="1">
      <c r="A35" s="166" t="s">
        <v>17</v>
      </c>
      <c r="B35" s="167" t="s">
        <v>245</v>
      </c>
      <c r="C35" s="168">
        <f>SUM(C36:C45)</f>
        <v>21899936</v>
      </c>
      <c r="D35" s="168">
        <f>SUM(D36:D45)</f>
        <v>20446771</v>
      </c>
      <c r="E35" s="168">
        <f>SUM(E36:E45)</f>
        <v>20446771</v>
      </c>
      <c r="F35" s="168">
        <f>SUM(F36:F45)</f>
        <v>20446771</v>
      </c>
    </row>
    <row r="36" spans="1:6" s="169" customFormat="1" ht="12" customHeight="1">
      <c r="A36" s="170" t="s">
        <v>78</v>
      </c>
      <c r="B36" s="171" t="s">
        <v>246</v>
      </c>
      <c r="C36" s="172">
        <v>300000</v>
      </c>
      <c r="D36" s="172">
        <v>300000</v>
      </c>
      <c r="E36" s="172">
        <v>300000</v>
      </c>
      <c r="F36" s="172">
        <v>300000</v>
      </c>
    </row>
    <row r="37" spans="1:6" s="169" customFormat="1" ht="12" customHeight="1">
      <c r="A37" s="173" t="s">
        <v>79</v>
      </c>
      <c r="B37" s="174" t="s">
        <v>247</v>
      </c>
      <c r="C37" s="175">
        <v>8379305</v>
      </c>
      <c r="D37" s="175">
        <v>8427750</v>
      </c>
      <c r="E37" s="175">
        <v>8427750</v>
      </c>
      <c r="F37" s="175">
        <v>8427750</v>
      </c>
    </row>
    <row r="38" spans="1:6" s="169" customFormat="1" ht="12" customHeight="1">
      <c r="A38" s="173" t="s">
        <v>80</v>
      </c>
      <c r="B38" s="174" t="s">
        <v>248</v>
      </c>
      <c r="C38" s="175">
        <v>5002044</v>
      </c>
      <c r="D38" s="175">
        <v>3692118</v>
      </c>
      <c r="E38" s="175">
        <v>3692118</v>
      </c>
      <c r="F38" s="175">
        <v>3692118</v>
      </c>
    </row>
    <row r="39" spans="1:6" s="169" customFormat="1" ht="12" customHeight="1">
      <c r="A39" s="173" t="s">
        <v>133</v>
      </c>
      <c r="B39" s="174" t="s">
        <v>249</v>
      </c>
      <c r="C39" s="175">
        <v>1040000</v>
      </c>
      <c r="D39" s="175">
        <v>1040000</v>
      </c>
      <c r="E39" s="175">
        <v>1040000</v>
      </c>
      <c r="F39" s="175">
        <v>1040000</v>
      </c>
    </row>
    <row r="40" spans="1:6" s="169" customFormat="1" ht="12" customHeight="1">
      <c r="A40" s="173" t="s">
        <v>134</v>
      </c>
      <c r="B40" s="174" t="s">
        <v>250</v>
      </c>
      <c r="C40" s="175">
        <v>3327894</v>
      </c>
      <c r="D40" s="175">
        <v>3327894</v>
      </c>
      <c r="E40" s="175">
        <v>3327894</v>
      </c>
      <c r="F40" s="175">
        <v>3327894</v>
      </c>
    </row>
    <row r="41" spans="1:6" s="169" customFormat="1" ht="12" customHeight="1">
      <c r="A41" s="173" t="s">
        <v>135</v>
      </c>
      <c r="B41" s="174" t="s">
        <v>251</v>
      </c>
      <c r="C41" s="175">
        <v>3850693</v>
      </c>
      <c r="D41" s="175">
        <v>3659009</v>
      </c>
      <c r="E41" s="175">
        <v>3659009</v>
      </c>
      <c r="F41" s="175">
        <v>3659009</v>
      </c>
    </row>
    <row r="42" spans="1:6" s="169" customFormat="1" ht="12" customHeight="1">
      <c r="A42" s="173" t="s">
        <v>136</v>
      </c>
      <c r="B42" s="174" t="s">
        <v>252</v>
      </c>
      <c r="C42" s="175"/>
      <c r="D42" s="175"/>
      <c r="E42" s="175"/>
      <c r="F42" s="175"/>
    </row>
    <row r="43" spans="1:6" s="169" customFormat="1" ht="12" customHeight="1">
      <c r="A43" s="173" t="s">
        <v>137</v>
      </c>
      <c r="B43" s="174" t="s">
        <v>253</v>
      </c>
      <c r="C43" s="175"/>
      <c r="D43" s="175"/>
      <c r="E43" s="175"/>
      <c r="F43" s="175"/>
    </row>
    <row r="44" spans="1:6" s="169" customFormat="1" ht="12" customHeight="1">
      <c r="A44" s="173" t="s">
        <v>254</v>
      </c>
      <c r="B44" s="174" t="s">
        <v>255</v>
      </c>
      <c r="C44" s="182"/>
      <c r="D44" s="182"/>
      <c r="E44" s="182"/>
      <c r="F44" s="182"/>
    </row>
    <row r="45" spans="1:6" s="169" customFormat="1" ht="12" customHeight="1" thickBot="1">
      <c r="A45" s="176" t="s">
        <v>256</v>
      </c>
      <c r="B45" s="177" t="s">
        <v>257</v>
      </c>
      <c r="C45" s="183"/>
      <c r="D45" s="183"/>
      <c r="E45" s="183"/>
      <c r="F45" s="183"/>
    </row>
    <row r="46" spans="1:6" s="169" customFormat="1" ht="12" customHeight="1" thickBot="1">
      <c r="A46" s="166" t="s">
        <v>18</v>
      </c>
      <c r="B46" s="167" t="s">
        <v>258</v>
      </c>
      <c r="C46" s="168">
        <f>SUM(C47:C51)</f>
        <v>0</v>
      </c>
      <c r="D46" s="168">
        <f>SUM(D47:D51)</f>
        <v>0</v>
      </c>
      <c r="E46" s="168">
        <f>SUM(E47:E51)</f>
        <v>0</v>
      </c>
      <c r="F46" s="168">
        <f>SUM(F47:F51)</f>
        <v>0</v>
      </c>
    </row>
    <row r="47" spans="1:6" s="169" customFormat="1" ht="12" customHeight="1">
      <c r="A47" s="170" t="s">
        <v>81</v>
      </c>
      <c r="B47" s="171" t="s">
        <v>259</v>
      </c>
      <c r="C47" s="184"/>
      <c r="D47" s="184"/>
      <c r="E47" s="184"/>
      <c r="F47" s="184"/>
    </row>
    <row r="48" spans="1:6" s="169" customFormat="1" ht="12" customHeight="1">
      <c r="A48" s="173" t="s">
        <v>82</v>
      </c>
      <c r="B48" s="174" t="s">
        <v>260</v>
      </c>
      <c r="C48" s="182"/>
      <c r="D48" s="182"/>
      <c r="E48" s="182"/>
      <c r="F48" s="182"/>
    </row>
    <row r="49" spans="1:6" s="169" customFormat="1" ht="12" customHeight="1">
      <c r="A49" s="173" t="s">
        <v>261</v>
      </c>
      <c r="B49" s="174" t="s">
        <v>262</v>
      </c>
      <c r="C49" s="182"/>
      <c r="D49" s="182"/>
      <c r="E49" s="182"/>
      <c r="F49" s="182"/>
    </row>
    <row r="50" spans="1:6" s="169" customFormat="1" ht="12" customHeight="1">
      <c r="A50" s="173" t="s">
        <v>263</v>
      </c>
      <c r="B50" s="174" t="s">
        <v>264</v>
      </c>
      <c r="C50" s="182"/>
      <c r="D50" s="182"/>
      <c r="E50" s="182"/>
      <c r="F50" s="182"/>
    </row>
    <row r="51" spans="1:6" s="169" customFormat="1" ht="12" customHeight="1" thickBot="1">
      <c r="A51" s="176" t="s">
        <v>265</v>
      </c>
      <c r="B51" s="177" t="s">
        <v>266</v>
      </c>
      <c r="C51" s="183"/>
      <c r="D51" s="183"/>
      <c r="E51" s="183"/>
      <c r="F51" s="183"/>
    </row>
    <row r="52" spans="1:6" s="169" customFormat="1" ht="12" customHeight="1" thickBot="1">
      <c r="A52" s="166" t="s">
        <v>138</v>
      </c>
      <c r="B52" s="167" t="s">
        <v>267</v>
      </c>
      <c r="C52" s="168">
        <f>SUM(C53:C55)</f>
        <v>240000</v>
      </c>
      <c r="D52" s="168">
        <f>SUM(D53:D55)</f>
        <v>240000</v>
      </c>
      <c r="E52" s="168">
        <f>SUM(E53:E55)</f>
        <v>240000</v>
      </c>
      <c r="F52" s="168">
        <f>SUM(F53:F55)</f>
        <v>240000</v>
      </c>
    </row>
    <row r="53" spans="1:6" s="169" customFormat="1" ht="12" customHeight="1">
      <c r="A53" s="170" t="s">
        <v>83</v>
      </c>
      <c r="B53" s="171" t="s">
        <v>268</v>
      </c>
      <c r="C53" s="172"/>
      <c r="D53" s="172"/>
      <c r="E53" s="172"/>
      <c r="F53" s="172"/>
    </row>
    <row r="54" spans="1:6" s="169" customFormat="1" ht="12" customHeight="1">
      <c r="A54" s="173" t="s">
        <v>84</v>
      </c>
      <c r="B54" s="174" t="s">
        <v>269</v>
      </c>
      <c r="C54" s="175"/>
      <c r="D54" s="175"/>
      <c r="E54" s="175"/>
      <c r="F54" s="175"/>
    </row>
    <row r="55" spans="1:6" s="169" customFormat="1" ht="12" customHeight="1">
      <c r="A55" s="173" t="s">
        <v>270</v>
      </c>
      <c r="B55" s="174" t="s">
        <v>271</v>
      </c>
      <c r="C55" s="175">
        <v>240000</v>
      </c>
      <c r="D55" s="175">
        <v>240000</v>
      </c>
      <c r="E55" s="175">
        <v>240000</v>
      </c>
      <c r="F55" s="175">
        <v>240000</v>
      </c>
    </row>
    <row r="56" spans="1:6" s="169" customFormat="1" ht="12" customHeight="1" thickBot="1">
      <c r="A56" s="176" t="s">
        <v>272</v>
      </c>
      <c r="B56" s="177" t="s">
        <v>273</v>
      </c>
      <c r="C56" s="179"/>
      <c r="D56" s="179"/>
      <c r="E56" s="179"/>
      <c r="F56" s="179"/>
    </row>
    <row r="57" spans="1:6" s="169" customFormat="1" ht="12" customHeight="1" thickBot="1">
      <c r="A57" s="166" t="s">
        <v>20</v>
      </c>
      <c r="B57" s="178" t="s">
        <v>274</v>
      </c>
      <c r="C57" s="168">
        <f>SUM(C58:C60)</f>
        <v>0</v>
      </c>
      <c r="D57" s="168">
        <f>SUM(D58:D60)</f>
        <v>0</v>
      </c>
      <c r="E57" s="168">
        <f>SUM(E58:E60)</f>
        <v>0</v>
      </c>
      <c r="F57" s="168">
        <f>SUM(F58:F60)</f>
        <v>0</v>
      </c>
    </row>
    <row r="58" spans="1:6" s="169" customFormat="1" ht="12" customHeight="1">
      <c r="A58" s="170" t="s">
        <v>139</v>
      </c>
      <c r="B58" s="171" t="s">
        <v>275</v>
      </c>
      <c r="C58" s="182"/>
      <c r="D58" s="182"/>
      <c r="E58" s="182"/>
      <c r="F58" s="182"/>
    </row>
    <row r="59" spans="1:6" s="169" customFormat="1" ht="12" customHeight="1">
      <c r="A59" s="173" t="s">
        <v>140</v>
      </c>
      <c r="B59" s="174" t="s">
        <v>276</v>
      </c>
      <c r="C59" s="182"/>
      <c r="D59" s="182"/>
      <c r="E59" s="182"/>
      <c r="F59" s="182"/>
    </row>
    <row r="60" spans="1:6" s="169" customFormat="1" ht="12" customHeight="1">
      <c r="A60" s="173" t="s">
        <v>176</v>
      </c>
      <c r="B60" s="174" t="s">
        <v>277</v>
      </c>
      <c r="C60" s="182"/>
      <c r="D60" s="182"/>
      <c r="E60" s="182"/>
      <c r="F60" s="182"/>
    </row>
    <row r="61" spans="1:6" s="169" customFormat="1" ht="12" customHeight="1" thickBot="1">
      <c r="A61" s="176" t="s">
        <v>278</v>
      </c>
      <c r="B61" s="177" t="s">
        <v>279</v>
      </c>
      <c r="C61" s="182"/>
      <c r="D61" s="182"/>
      <c r="E61" s="182"/>
      <c r="F61" s="182"/>
    </row>
    <row r="62" spans="1:6" s="169" customFormat="1" ht="12" customHeight="1" thickBot="1">
      <c r="A62" s="166" t="s">
        <v>21</v>
      </c>
      <c r="B62" s="167" t="s">
        <v>280</v>
      </c>
      <c r="C62" s="180">
        <f>+C7+C14+C21+C28+C35+C46+C52+C57</f>
        <v>170297145</v>
      </c>
      <c r="D62" s="180">
        <f>+D7+D14+D21+D28+D35+D46+D52+D57</f>
        <v>163043980</v>
      </c>
      <c r="E62" s="180">
        <f>+E7+E14+E21+E28+E35+E46+E52+E57</f>
        <v>163043980</v>
      </c>
      <c r="F62" s="180">
        <f>+F7+F14+F21+F28+F35+F46+F52+F57</f>
        <v>163043980</v>
      </c>
    </row>
    <row r="63" spans="1:6" s="169" customFormat="1" ht="12" customHeight="1" thickBot="1">
      <c r="A63" s="185" t="s">
        <v>281</v>
      </c>
      <c r="B63" s="178" t="s">
        <v>282</v>
      </c>
      <c r="C63" s="168">
        <f>SUM(C64:C66)</f>
        <v>0</v>
      </c>
      <c r="D63" s="168">
        <f>SUM(D64:D66)</f>
        <v>0</v>
      </c>
      <c r="E63" s="168">
        <f>SUM(E64:E66)</f>
        <v>0</v>
      </c>
      <c r="F63" s="168">
        <f>SUM(F64:F66)</f>
        <v>0</v>
      </c>
    </row>
    <row r="64" spans="1:6" s="169" customFormat="1" ht="12" customHeight="1">
      <c r="A64" s="170" t="s">
        <v>283</v>
      </c>
      <c r="B64" s="171" t="s">
        <v>284</v>
      </c>
      <c r="C64" s="182"/>
      <c r="D64" s="182"/>
      <c r="E64" s="182"/>
      <c r="F64" s="182"/>
    </row>
    <row r="65" spans="1:6" s="169" customFormat="1" ht="12" customHeight="1">
      <c r="A65" s="173" t="s">
        <v>285</v>
      </c>
      <c r="B65" s="174" t="s">
        <v>286</v>
      </c>
      <c r="C65" s="182"/>
      <c r="D65" s="182"/>
      <c r="E65" s="182"/>
      <c r="F65" s="182"/>
    </row>
    <row r="66" spans="1:6" s="169" customFormat="1" ht="12" customHeight="1" thickBot="1">
      <c r="A66" s="176" t="s">
        <v>287</v>
      </c>
      <c r="B66" s="186" t="s">
        <v>288</v>
      </c>
      <c r="C66" s="182"/>
      <c r="D66" s="182"/>
      <c r="E66" s="182"/>
      <c r="F66" s="182"/>
    </row>
    <row r="67" spans="1:6" s="169" customFormat="1" ht="12" customHeight="1" thickBot="1">
      <c r="A67" s="185" t="s">
        <v>289</v>
      </c>
      <c r="B67" s="178" t="s">
        <v>290</v>
      </c>
      <c r="C67" s="168">
        <f>SUM(C68:C71)</f>
        <v>0</v>
      </c>
      <c r="D67" s="168">
        <f>SUM(D68:D71)</f>
        <v>0</v>
      </c>
      <c r="E67" s="168">
        <f>SUM(E68:E71)</f>
        <v>0</v>
      </c>
      <c r="F67" s="168">
        <f>SUM(F68:F71)</f>
        <v>0</v>
      </c>
    </row>
    <row r="68" spans="1:6" s="169" customFormat="1" ht="12" customHeight="1">
      <c r="A68" s="170" t="s">
        <v>113</v>
      </c>
      <c r="B68" s="171" t="s">
        <v>291</v>
      </c>
      <c r="C68" s="182"/>
      <c r="D68" s="182"/>
      <c r="E68" s="182"/>
      <c r="F68" s="182"/>
    </row>
    <row r="69" spans="1:6" s="169" customFormat="1" ht="12" customHeight="1">
      <c r="A69" s="173" t="s">
        <v>114</v>
      </c>
      <c r="B69" s="174" t="s">
        <v>292</v>
      </c>
      <c r="C69" s="182"/>
      <c r="D69" s="182"/>
      <c r="E69" s="182"/>
      <c r="F69" s="182"/>
    </row>
    <row r="70" spans="1:6" s="169" customFormat="1" ht="12" customHeight="1">
      <c r="A70" s="173" t="s">
        <v>293</v>
      </c>
      <c r="B70" s="174" t="s">
        <v>294</v>
      </c>
      <c r="C70" s="182"/>
      <c r="D70" s="182"/>
      <c r="E70" s="182"/>
      <c r="F70" s="182"/>
    </row>
    <row r="71" spans="1:6" s="169" customFormat="1" ht="12" customHeight="1" thickBot="1">
      <c r="A71" s="176" t="s">
        <v>295</v>
      </c>
      <c r="B71" s="177" t="s">
        <v>296</v>
      </c>
      <c r="C71" s="182"/>
      <c r="D71" s="182"/>
      <c r="E71" s="182"/>
      <c r="F71" s="182"/>
    </row>
    <row r="72" spans="1:6" s="169" customFormat="1" ht="12" customHeight="1" thickBot="1">
      <c r="A72" s="185" t="s">
        <v>297</v>
      </c>
      <c r="B72" s="178" t="s">
        <v>298</v>
      </c>
      <c r="C72" s="168">
        <f>SUM(C73:C74)</f>
        <v>116487414</v>
      </c>
      <c r="D72" s="168">
        <f>SUM(D73:D74)</f>
        <v>7411939</v>
      </c>
      <c r="E72" s="168">
        <f>SUM(E73:E74)</f>
        <v>7558342</v>
      </c>
      <c r="F72" s="168">
        <f>SUM(F73:F74)</f>
        <v>7654665</v>
      </c>
    </row>
    <row r="73" spans="1:6" s="169" customFormat="1" ht="12" customHeight="1">
      <c r="A73" s="170" t="s">
        <v>299</v>
      </c>
      <c r="B73" s="171" t="s">
        <v>300</v>
      </c>
      <c r="C73" s="182">
        <v>116487414</v>
      </c>
      <c r="D73" s="182">
        <v>7411939</v>
      </c>
      <c r="E73" s="182">
        <v>7558342</v>
      </c>
      <c r="F73" s="182">
        <v>7654665</v>
      </c>
    </row>
    <row r="74" spans="1:6" s="169" customFormat="1" ht="12" customHeight="1" thickBot="1">
      <c r="A74" s="176" t="s">
        <v>301</v>
      </c>
      <c r="B74" s="177" t="s">
        <v>302</v>
      </c>
      <c r="C74" s="182"/>
      <c r="D74" s="182"/>
      <c r="E74" s="182"/>
      <c r="F74" s="182"/>
    </row>
    <row r="75" spans="1:6" s="169" customFormat="1" ht="12" customHeight="1" thickBot="1">
      <c r="A75" s="185" t="s">
        <v>303</v>
      </c>
      <c r="B75" s="178" t="s">
        <v>304</v>
      </c>
      <c r="C75" s="168">
        <f>SUM(C76:C78)</f>
        <v>0</v>
      </c>
      <c r="D75" s="168">
        <f>SUM(D76:D78)</f>
        <v>0</v>
      </c>
      <c r="E75" s="168">
        <f>SUM(E76:E78)</f>
        <v>0</v>
      </c>
      <c r="F75" s="168">
        <f>SUM(F76:F78)</f>
        <v>0</v>
      </c>
    </row>
    <row r="76" spans="1:6" s="169" customFormat="1" ht="12" customHeight="1">
      <c r="A76" s="170" t="s">
        <v>305</v>
      </c>
      <c r="B76" s="171" t="s">
        <v>306</v>
      </c>
      <c r="C76" s="182"/>
      <c r="D76" s="182"/>
      <c r="E76" s="182"/>
      <c r="F76" s="182"/>
    </row>
    <row r="77" spans="1:6" s="169" customFormat="1" ht="12" customHeight="1">
      <c r="A77" s="173" t="s">
        <v>307</v>
      </c>
      <c r="B77" s="174" t="s">
        <v>308</v>
      </c>
      <c r="C77" s="182"/>
      <c r="D77" s="182"/>
      <c r="E77" s="182"/>
      <c r="F77" s="182"/>
    </row>
    <row r="78" spans="1:6" s="169" customFormat="1" ht="12" customHeight="1" thickBot="1">
      <c r="A78" s="176" t="s">
        <v>309</v>
      </c>
      <c r="B78" s="177" t="s">
        <v>310</v>
      </c>
      <c r="C78" s="182"/>
      <c r="D78" s="182"/>
      <c r="E78" s="182"/>
      <c r="F78" s="182"/>
    </row>
    <row r="79" spans="1:6" s="169" customFormat="1" ht="12" customHeight="1" thickBot="1">
      <c r="A79" s="185" t="s">
        <v>311</v>
      </c>
      <c r="B79" s="178" t="s">
        <v>312</v>
      </c>
      <c r="C79" s="168">
        <f>SUM(C80:C83)</f>
        <v>0</v>
      </c>
      <c r="D79" s="168">
        <f>SUM(D80:D83)</f>
        <v>0</v>
      </c>
      <c r="E79" s="168">
        <f>SUM(E80:E83)</f>
        <v>0</v>
      </c>
      <c r="F79" s="168">
        <f>SUM(F80:F83)</f>
        <v>0</v>
      </c>
    </row>
    <row r="80" spans="1:6" s="169" customFormat="1" ht="12" customHeight="1">
      <c r="A80" s="187" t="s">
        <v>313</v>
      </c>
      <c r="B80" s="171" t="s">
        <v>314</v>
      </c>
      <c r="C80" s="182"/>
      <c r="D80" s="182"/>
      <c r="E80" s="182"/>
      <c r="F80" s="182"/>
    </row>
    <row r="81" spans="1:6" s="169" customFormat="1" ht="12" customHeight="1">
      <c r="A81" s="188" t="s">
        <v>315</v>
      </c>
      <c r="B81" s="174" t="s">
        <v>316</v>
      </c>
      <c r="C81" s="182"/>
      <c r="D81" s="182"/>
      <c r="E81" s="182"/>
      <c r="F81" s="182"/>
    </row>
    <row r="82" spans="1:6" s="169" customFormat="1" ht="12" customHeight="1">
      <c r="A82" s="188" t="s">
        <v>317</v>
      </c>
      <c r="B82" s="174" t="s">
        <v>318</v>
      </c>
      <c r="C82" s="182"/>
      <c r="D82" s="182"/>
      <c r="E82" s="182"/>
      <c r="F82" s="182"/>
    </row>
    <row r="83" spans="1:6" s="169" customFormat="1" ht="12" customHeight="1" thickBot="1">
      <c r="A83" s="189" t="s">
        <v>319</v>
      </c>
      <c r="B83" s="177" t="s">
        <v>320</v>
      </c>
      <c r="C83" s="182"/>
      <c r="D83" s="182"/>
      <c r="E83" s="182"/>
      <c r="F83" s="182"/>
    </row>
    <row r="84" spans="1:6" s="169" customFormat="1" ht="13.5" customHeight="1" thickBot="1">
      <c r="A84" s="185" t="s">
        <v>321</v>
      </c>
      <c r="B84" s="178" t="s">
        <v>322</v>
      </c>
      <c r="C84" s="190"/>
      <c r="D84" s="190"/>
      <c r="E84" s="190"/>
      <c r="F84" s="190"/>
    </row>
    <row r="85" spans="1:6" s="169" customFormat="1" ht="15.75" customHeight="1" thickBot="1">
      <c r="A85" s="185" t="s">
        <v>323</v>
      </c>
      <c r="B85" s="191" t="s">
        <v>324</v>
      </c>
      <c r="C85" s="180">
        <f>+C63+C67+C72+C75+C79+C84</f>
        <v>116487414</v>
      </c>
      <c r="D85" s="180">
        <f>+D63+D67+D72+D75+D79+D84</f>
        <v>7411939</v>
      </c>
      <c r="E85" s="180">
        <f>+E63+E67+E72+E75+E79+E84</f>
        <v>7558342</v>
      </c>
      <c r="F85" s="180">
        <f>+F63+F67+F72+F75+F79+F84</f>
        <v>7654665</v>
      </c>
    </row>
    <row r="86" spans="1:6" s="169" customFormat="1" ht="16.5" customHeight="1" thickBot="1">
      <c r="A86" s="192" t="s">
        <v>325</v>
      </c>
      <c r="B86" s="193" t="s">
        <v>326</v>
      </c>
      <c r="C86" s="180">
        <f>+C62+C85</f>
        <v>286784559</v>
      </c>
      <c r="D86" s="180">
        <f>+D62+D85</f>
        <v>170455919</v>
      </c>
      <c r="E86" s="180">
        <f>+E62+E85</f>
        <v>170602322</v>
      </c>
      <c r="F86" s="180">
        <f>+F62+F85</f>
        <v>170698645</v>
      </c>
    </row>
    <row r="87" spans="1:6" s="144" customFormat="1" ht="15.75">
      <c r="A87" s="1"/>
      <c r="B87" s="2"/>
      <c r="C87" s="113"/>
      <c r="D87" s="113"/>
      <c r="E87" s="113"/>
      <c r="F87" s="113"/>
    </row>
    <row r="88" spans="1:6" ht="16.5" customHeight="1">
      <c r="A88" s="434" t="s">
        <v>42</v>
      </c>
      <c r="B88" s="434"/>
      <c r="C88" s="434"/>
      <c r="D88" s="139"/>
      <c r="E88" s="139"/>
      <c r="F88" s="139"/>
    </row>
    <row r="89" spans="1:6" s="145" customFormat="1" ht="16.5" customHeight="1" thickBot="1">
      <c r="A89" s="435" t="s">
        <v>119</v>
      </c>
      <c r="B89" s="435"/>
      <c r="C89" s="114" t="s">
        <v>9</v>
      </c>
      <c r="D89" s="114" t="s">
        <v>9</v>
      </c>
      <c r="E89" s="114" t="s">
        <v>9</v>
      </c>
      <c r="F89" s="114" t="s">
        <v>9</v>
      </c>
    </row>
    <row r="90" spans="1:6" ht="37.5" customHeight="1" thickBot="1">
      <c r="A90" s="4" t="s">
        <v>60</v>
      </c>
      <c r="B90" s="5" t="s">
        <v>43</v>
      </c>
      <c r="C90" s="15" t="s">
        <v>488</v>
      </c>
      <c r="D90" s="15" t="s">
        <v>489</v>
      </c>
      <c r="E90" s="15" t="s">
        <v>490</v>
      </c>
      <c r="F90" s="15" t="s">
        <v>522</v>
      </c>
    </row>
    <row r="91" spans="1:6" s="143" customFormat="1" ht="12" customHeight="1" thickBot="1">
      <c r="A91" s="10">
        <v>1</v>
      </c>
      <c r="B91" s="11">
        <v>2</v>
      </c>
      <c r="C91" s="12">
        <v>3</v>
      </c>
      <c r="D91" s="12">
        <v>3</v>
      </c>
      <c r="E91" s="12">
        <v>3</v>
      </c>
      <c r="F91" s="12">
        <v>3</v>
      </c>
    </row>
    <row r="92" spans="1:6" s="197" customFormat="1" ht="12" customHeight="1" thickBot="1">
      <c r="A92" s="194" t="s">
        <v>13</v>
      </c>
      <c r="B92" s="195" t="s">
        <v>419</v>
      </c>
      <c r="C92" s="196">
        <f>SUM(C93:C97)</f>
        <v>171758793</v>
      </c>
      <c r="D92" s="196">
        <f>SUM(D93:D97)</f>
        <v>170183171.221</v>
      </c>
      <c r="E92" s="196">
        <f>SUM(E93:E97)</f>
        <v>170330882.26990297</v>
      </c>
      <c r="F92" s="196">
        <f>SUM(F93:F97)</f>
        <v>170425110.3467489</v>
      </c>
    </row>
    <row r="93" spans="1:6" s="197" customFormat="1" ht="12" customHeight="1">
      <c r="A93" s="198" t="s">
        <v>85</v>
      </c>
      <c r="B93" s="199" t="s">
        <v>44</v>
      </c>
      <c r="C93" s="200">
        <v>80490517</v>
      </c>
      <c r="D93" s="200">
        <f aca="true" t="shared" si="0" ref="D93:F94">C93*1.001</f>
        <v>80571007.51699999</v>
      </c>
      <c r="E93" s="200">
        <f t="shared" si="0"/>
        <v>80651578.52451698</v>
      </c>
      <c r="F93" s="200">
        <f t="shared" si="0"/>
        <v>80732230.1030415</v>
      </c>
    </row>
    <row r="94" spans="1:6" s="197" customFormat="1" ht="12" customHeight="1">
      <c r="A94" s="173" t="s">
        <v>86</v>
      </c>
      <c r="B94" s="201" t="s">
        <v>141</v>
      </c>
      <c r="C94" s="175">
        <v>13549386</v>
      </c>
      <c r="D94" s="175">
        <f t="shared" si="0"/>
        <v>13562935.385999998</v>
      </c>
      <c r="E94" s="175">
        <f t="shared" si="0"/>
        <v>13576498.321385996</v>
      </c>
      <c r="F94" s="175">
        <f t="shared" si="0"/>
        <v>13590074.81970738</v>
      </c>
    </row>
    <row r="95" spans="1:6" s="197" customFormat="1" ht="12" customHeight="1">
      <c r="A95" s="173" t="s">
        <v>87</v>
      </c>
      <c r="B95" s="201" t="s">
        <v>111</v>
      </c>
      <c r="C95" s="179">
        <v>53577106</v>
      </c>
      <c r="D95" s="179">
        <f>C95*1.003</f>
        <v>53737837.317999996</v>
      </c>
      <c r="E95" s="179">
        <f>C95*1.004</f>
        <v>53791414.424</v>
      </c>
      <c r="F95" s="179">
        <f>C95*1.004</f>
        <v>53791414.424</v>
      </c>
    </row>
    <row r="96" spans="1:6" s="197" customFormat="1" ht="12" customHeight="1">
      <c r="A96" s="173" t="s">
        <v>88</v>
      </c>
      <c r="B96" s="202" t="s">
        <v>142</v>
      </c>
      <c r="C96" s="179">
        <v>9032299</v>
      </c>
      <c r="D96" s="179">
        <v>9162269</v>
      </c>
      <c r="E96" s="179">
        <v>9162269</v>
      </c>
      <c r="F96" s="179">
        <v>9162269</v>
      </c>
    </row>
    <row r="97" spans="1:6" s="197" customFormat="1" ht="12" customHeight="1">
      <c r="A97" s="173" t="s">
        <v>99</v>
      </c>
      <c r="B97" s="203" t="s">
        <v>143</v>
      </c>
      <c r="C97" s="179">
        <f>SUM(C99:C107)</f>
        <v>15109485</v>
      </c>
      <c r="D97" s="179">
        <f>SUM(D99:D107)</f>
        <v>13149122</v>
      </c>
      <c r="E97" s="179">
        <f>SUM(E99:E107)</f>
        <v>13149122</v>
      </c>
      <c r="F97" s="179">
        <f>SUM(F99:F107)</f>
        <v>13149122</v>
      </c>
    </row>
    <row r="98" spans="1:6" s="197" customFormat="1" ht="12" customHeight="1">
      <c r="A98" s="173" t="s">
        <v>89</v>
      </c>
      <c r="B98" s="201" t="s">
        <v>327</v>
      </c>
      <c r="C98" s="179"/>
      <c r="D98" s="179"/>
      <c r="E98" s="179"/>
      <c r="F98" s="179"/>
    </row>
    <row r="99" spans="1:6" s="197" customFormat="1" ht="12" customHeight="1">
      <c r="A99" s="173" t="s">
        <v>90</v>
      </c>
      <c r="B99" s="204" t="s">
        <v>328</v>
      </c>
      <c r="C99" s="179"/>
      <c r="D99" s="179"/>
      <c r="E99" s="179"/>
      <c r="F99" s="179"/>
    </row>
    <row r="100" spans="1:6" s="197" customFormat="1" ht="12" customHeight="1">
      <c r="A100" s="173" t="s">
        <v>100</v>
      </c>
      <c r="B100" s="205" t="s">
        <v>329</v>
      </c>
      <c r="C100" s="179"/>
      <c r="D100" s="179"/>
      <c r="E100" s="179"/>
      <c r="F100" s="179"/>
    </row>
    <row r="101" spans="1:6" s="197" customFormat="1" ht="12" customHeight="1">
      <c r="A101" s="173" t="s">
        <v>101</v>
      </c>
      <c r="B101" s="205" t="s">
        <v>330</v>
      </c>
      <c r="C101" s="179"/>
      <c r="D101" s="179"/>
      <c r="E101" s="179"/>
      <c r="F101" s="179"/>
    </row>
    <row r="102" spans="1:6" s="197" customFormat="1" ht="12" customHeight="1">
      <c r="A102" s="173" t="s">
        <v>102</v>
      </c>
      <c r="B102" s="204" t="s">
        <v>331</v>
      </c>
      <c r="C102" s="179">
        <v>11640932</v>
      </c>
      <c r="D102" s="179">
        <v>11640932</v>
      </c>
      <c r="E102" s="179">
        <v>11640932</v>
      </c>
      <c r="F102" s="179">
        <v>11640932</v>
      </c>
    </row>
    <row r="103" spans="1:6" s="197" customFormat="1" ht="12" customHeight="1">
      <c r="A103" s="173" t="s">
        <v>103</v>
      </c>
      <c r="B103" s="204" t="s">
        <v>332</v>
      </c>
      <c r="C103" s="179"/>
      <c r="D103" s="179"/>
      <c r="E103" s="179"/>
      <c r="F103" s="179"/>
    </row>
    <row r="104" spans="1:6" s="197" customFormat="1" ht="12" customHeight="1">
      <c r="A104" s="173" t="s">
        <v>105</v>
      </c>
      <c r="B104" s="205" t="s">
        <v>333</v>
      </c>
      <c r="C104" s="179"/>
      <c r="D104" s="179"/>
      <c r="E104" s="179"/>
      <c r="F104" s="179"/>
    </row>
    <row r="105" spans="1:6" s="197" customFormat="1" ht="12" customHeight="1">
      <c r="A105" s="206" t="s">
        <v>144</v>
      </c>
      <c r="B105" s="207" t="s">
        <v>334</v>
      </c>
      <c r="C105" s="179"/>
      <c r="D105" s="179"/>
      <c r="E105" s="179"/>
      <c r="F105" s="179"/>
    </row>
    <row r="106" spans="1:6" s="197" customFormat="1" ht="12" customHeight="1">
      <c r="A106" s="173" t="s">
        <v>335</v>
      </c>
      <c r="B106" s="207" t="s">
        <v>336</v>
      </c>
      <c r="C106" s="179"/>
      <c r="D106" s="179"/>
      <c r="E106" s="179"/>
      <c r="F106" s="179"/>
    </row>
    <row r="107" spans="1:6" s="197" customFormat="1" ht="12" customHeight="1" thickBot="1">
      <c r="A107" s="208" t="s">
        <v>337</v>
      </c>
      <c r="B107" s="209" t="s">
        <v>338</v>
      </c>
      <c r="C107" s="210">
        <v>3468553</v>
      </c>
      <c r="D107" s="210">
        <v>1508190</v>
      </c>
      <c r="E107" s="210">
        <v>1508190</v>
      </c>
      <c r="F107" s="210">
        <v>1508190</v>
      </c>
    </row>
    <row r="108" spans="1:6" s="197" customFormat="1" ht="12" customHeight="1" thickBot="1">
      <c r="A108" s="166" t="s">
        <v>14</v>
      </c>
      <c r="B108" s="211" t="s">
        <v>420</v>
      </c>
      <c r="C108" s="168">
        <f>+C109+C111+C113</f>
        <v>112576452</v>
      </c>
      <c r="D108" s="168">
        <f>+D109+D111+D113</f>
        <v>1591218</v>
      </c>
      <c r="E108" s="168">
        <f>+E109+E111+E113</f>
        <v>1591218</v>
      </c>
      <c r="F108" s="168">
        <f>+F109+F111+F113</f>
        <v>1591218</v>
      </c>
    </row>
    <row r="109" spans="1:6" s="197" customFormat="1" ht="12" customHeight="1">
      <c r="A109" s="170" t="s">
        <v>91</v>
      </c>
      <c r="B109" s="201" t="s">
        <v>175</v>
      </c>
      <c r="C109" s="172">
        <v>1674106</v>
      </c>
      <c r="D109" s="172">
        <v>1591218</v>
      </c>
      <c r="E109" s="172">
        <v>1591218</v>
      </c>
      <c r="F109" s="172">
        <v>1591218</v>
      </c>
    </row>
    <row r="110" spans="1:6" s="197" customFormat="1" ht="12" customHeight="1">
      <c r="A110" s="170" t="s">
        <v>92</v>
      </c>
      <c r="B110" s="212" t="s">
        <v>339</v>
      </c>
      <c r="C110" s="172"/>
      <c r="D110" s="172"/>
      <c r="E110" s="172"/>
      <c r="F110" s="172"/>
    </row>
    <row r="111" spans="1:6" s="197" customFormat="1" ht="12" customHeight="1">
      <c r="A111" s="170" t="s">
        <v>93</v>
      </c>
      <c r="B111" s="212" t="s">
        <v>145</v>
      </c>
      <c r="C111" s="175">
        <v>110902346</v>
      </c>
      <c r="D111" s="416"/>
      <c r="E111" s="175"/>
      <c r="F111" s="175"/>
    </row>
    <row r="112" spans="1:6" s="197" customFormat="1" ht="12" customHeight="1">
      <c r="A112" s="170" t="s">
        <v>94</v>
      </c>
      <c r="B112" s="212" t="s">
        <v>340</v>
      </c>
      <c r="C112" s="213"/>
      <c r="D112" s="213"/>
      <c r="E112" s="213"/>
      <c r="F112" s="213"/>
    </row>
    <row r="113" spans="1:6" s="197" customFormat="1" ht="12" customHeight="1">
      <c r="A113" s="170" t="s">
        <v>95</v>
      </c>
      <c r="B113" s="214" t="s">
        <v>177</v>
      </c>
      <c r="C113" s="213"/>
      <c r="D113" s="213"/>
      <c r="E113" s="213"/>
      <c r="F113" s="213"/>
    </row>
    <row r="114" spans="1:6" s="197" customFormat="1" ht="12" customHeight="1">
      <c r="A114" s="170" t="s">
        <v>104</v>
      </c>
      <c r="B114" s="215" t="s">
        <v>341</v>
      </c>
      <c r="C114" s="213"/>
      <c r="D114" s="213"/>
      <c r="E114" s="213"/>
      <c r="F114" s="213"/>
    </row>
    <row r="115" spans="1:6" s="197" customFormat="1" ht="12" customHeight="1">
      <c r="A115" s="170" t="s">
        <v>106</v>
      </c>
      <c r="B115" s="216" t="s">
        <v>342</v>
      </c>
      <c r="C115" s="213"/>
      <c r="D115" s="213"/>
      <c r="E115" s="213"/>
      <c r="F115" s="213"/>
    </row>
    <row r="116" spans="1:6" s="197" customFormat="1" ht="12">
      <c r="A116" s="170" t="s">
        <v>146</v>
      </c>
      <c r="B116" s="205" t="s">
        <v>330</v>
      </c>
      <c r="C116" s="213"/>
      <c r="D116" s="213"/>
      <c r="E116" s="213"/>
      <c r="F116" s="213"/>
    </row>
    <row r="117" spans="1:6" s="197" customFormat="1" ht="12" customHeight="1">
      <c r="A117" s="170" t="s">
        <v>147</v>
      </c>
      <c r="B117" s="205" t="s">
        <v>343</v>
      </c>
      <c r="C117" s="213"/>
      <c r="D117" s="213"/>
      <c r="E117" s="213"/>
      <c r="F117" s="213"/>
    </row>
    <row r="118" spans="1:6" s="197" customFormat="1" ht="12" customHeight="1">
      <c r="A118" s="170" t="s">
        <v>148</v>
      </c>
      <c r="B118" s="205" t="s">
        <v>344</v>
      </c>
      <c r="C118" s="213"/>
      <c r="D118" s="213"/>
      <c r="E118" s="213"/>
      <c r="F118" s="213"/>
    </row>
    <row r="119" spans="1:6" s="197" customFormat="1" ht="12" customHeight="1">
      <c r="A119" s="170" t="s">
        <v>345</v>
      </c>
      <c r="B119" s="205" t="s">
        <v>333</v>
      </c>
      <c r="C119" s="213"/>
      <c r="D119" s="213"/>
      <c r="E119" s="213"/>
      <c r="F119" s="213"/>
    </row>
    <row r="120" spans="1:6" s="197" customFormat="1" ht="12" customHeight="1">
      <c r="A120" s="170" t="s">
        <v>346</v>
      </c>
      <c r="B120" s="205" t="s">
        <v>347</v>
      </c>
      <c r="C120" s="213"/>
      <c r="D120" s="213"/>
      <c r="E120" s="213"/>
      <c r="F120" s="213"/>
    </row>
    <row r="121" spans="1:6" s="197" customFormat="1" ht="12.75" thickBot="1">
      <c r="A121" s="206" t="s">
        <v>348</v>
      </c>
      <c r="B121" s="205" t="s">
        <v>349</v>
      </c>
      <c r="C121" s="217"/>
      <c r="D121" s="217"/>
      <c r="E121" s="217"/>
      <c r="F121" s="217"/>
    </row>
    <row r="122" spans="1:6" s="197" customFormat="1" ht="12" customHeight="1" thickBot="1">
      <c r="A122" s="166" t="s">
        <v>15</v>
      </c>
      <c r="B122" s="218" t="s">
        <v>350</v>
      </c>
      <c r="C122" s="168">
        <f>+C123+C124</f>
        <v>0</v>
      </c>
      <c r="D122" s="168">
        <f>+D123+D124</f>
        <v>0</v>
      </c>
      <c r="E122" s="168">
        <f>+E123+E124</f>
        <v>0</v>
      </c>
      <c r="F122" s="168">
        <f>+F123+F124</f>
        <v>0</v>
      </c>
    </row>
    <row r="123" spans="1:6" s="197" customFormat="1" ht="12" customHeight="1">
      <c r="A123" s="170" t="s">
        <v>74</v>
      </c>
      <c r="B123" s="219" t="s">
        <v>51</v>
      </c>
      <c r="C123" s="172"/>
      <c r="D123" s="172"/>
      <c r="E123" s="172"/>
      <c r="F123" s="172"/>
    </row>
    <row r="124" spans="1:6" s="197" customFormat="1" ht="12" customHeight="1" thickBot="1">
      <c r="A124" s="176" t="s">
        <v>75</v>
      </c>
      <c r="B124" s="212" t="s">
        <v>52</v>
      </c>
      <c r="C124" s="179"/>
      <c r="D124" s="179"/>
      <c r="E124" s="179"/>
      <c r="F124" s="179"/>
    </row>
    <row r="125" spans="1:6" s="197" customFormat="1" ht="12" customHeight="1" thickBot="1">
      <c r="A125" s="166" t="s">
        <v>16</v>
      </c>
      <c r="B125" s="218" t="s">
        <v>351</v>
      </c>
      <c r="C125" s="168">
        <f>+C92+C108+C122</f>
        <v>284335245</v>
      </c>
      <c r="D125" s="168">
        <f>+D92+D108+D122</f>
        <v>171774389.221</v>
      </c>
      <c r="E125" s="168">
        <f>+E92+E108+E122</f>
        <v>171922100.26990297</v>
      </c>
      <c r="F125" s="168">
        <f>+F92+F108+F122</f>
        <v>172016328.3467489</v>
      </c>
    </row>
    <row r="126" spans="1:6" s="197" customFormat="1" ht="12" customHeight="1" thickBot="1">
      <c r="A126" s="166" t="s">
        <v>17</v>
      </c>
      <c r="B126" s="218" t="s">
        <v>352</v>
      </c>
      <c r="C126" s="168">
        <f>+C127+C128+C129</f>
        <v>0</v>
      </c>
      <c r="D126" s="168">
        <f>+D127+D128+D129</f>
        <v>0</v>
      </c>
      <c r="E126" s="168">
        <f>+E127+E128+E129</f>
        <v>0</v>
      </c>
      <c r="F126" s="168">
        <f>+F127+F128+F129</f>
        <v>0</v>
      </c>
    </row>
    <row r="127" spans="1:6" s="197" customFormat="1" ht="12" customHeight="1">
      <c r="A127" s="170" t="s">
        <v>78</v>
      </c>
      <c r="B127" s="219" t="s">
        <v>353</v>
      </c>
      <c r="C127" s="213"/>
      <c r="D127" s="213"/>
      <c r="E127" s="213"/>
      <c r="F127" s="213"/>
    </row>
    <row r="128" spans="1:6" s="197" customFormat="1" ht="12" customHeight="1">
      <c r="A128" s="170" t="s">
        <v>79</v>
      </c>
      <c r="B128" s="219" t="s">
        <v>354</v>
      </c>
      <c r="C128" s="213"/>
      <c r="D128" s="213"/>
      <c r="E128" s="213"/>
      <c r="F128" s="213"/>
    </row>
    <row r="129" spans="1:6" s="197" customFormat="1" ht="12" customHeight="1" thickBot="1">
      <c r="A129" s="206" t="s">
        <v>80</v>
      </c>
      <c r="B129" s="220" t="s">
        <v>355</v>
      </c>
      <c r="C129" s="213"/>
      <c r="D129" s="213"/>
      <c r="E129" s="213"/>
      <c r="F129" s="213"/>
    </row>
    <row r="130" spans="1:6" s="197" customFormat="1" ht="12" customHeight="1" thickBot="1">
      <c r="A130" s="166" t="s">
        <v>18</v>
      </c>
      <c r="B130" s="218" t="s">
        <v>356</v>
      </c>
      <c r="C130" s="168">
        <f>+C131+C132+C133+C134</f>
        <v>0</v>
      </c>
      <c r="D130" s="168">
        <f>+D131+D132+D133+D134</f>
        <v>0</v>
      </c>
      <c r="E130" s="168">
        <f>+E131+E132+E133+E134</f>
        <v>0</v>
      </c>
      <c r="F130" s="168">
        <f>+F131+F132+F133+F134</f>
        <v>0</v>
      </c>
    </row>
    <row r="131" spans="1:6" s="197" customFormat="1" ht="12" customHeight="1">
      <c r="A131" s="170" t="s">
        <v>81</v>
      </c>
      <c r="B131" s="219" t="s">
        <v>357</v>
      </c>
      <c r="C131" s="213"/>
      <c r="D131" s="213"/>
      <c r="E131" s="213"/>
      <c r="F131" s="213"/>
    </row>
    <row r="132" spans="1:6" s="197" customFormat="1" ht="12" customHeight="1">
      <c r="A132" s="170" t="s">
        <v>82</v>
      </c>
      <c r="B132" s="219" t="s">
        <v>358</v>
      </c>
      <c r="C132" s="213"/>
      <c r="D132" s="213"/>
      <c r="E132" s="213"/>
      <c r="F132" s="213"/>
    </row>
    <row r="133" spans="1:6" s="197" customFormat="1" ht="12" customHeight="1">
      <c r="A133" s="170" t="s">
        <v>261</v>
      </c>
      <c r="B133" s="219" t="s">
        <v>359</v>
      </c>
      <c r="C133" s="213"/>
      <c r="D133" s="213"/>
      <c r="E133" s="213"/>
      <c r="F133" s="213"/>
    </row>
    <row r="134" spans="1:6" s="197" customFormat="1" ht="12" customHeight="1" thickBot="1">
      <c r="A134" s="206" t="s">
        <v>263</v>
      </c>
      <c r="B134" s="220" t="s">
        <v>360</v>
      </c>
      <c r="C134" s="213"/>
      <c r="D134" s="213"/>
      <c r="E134" s="213"/>
      <c r="F134" s="213"/>
    </row>
    <row r="135" spans="1:6" s="197" customFormat="1" ht="12" customHeight="1" thickBot="1">
      <c r="A135" s="166" t="s">
        <v>19</v>
      </c>
      <c r="B135" s="218" t="s">
        <v>361</v>
      </c>
      <c r="C135" s="180">
        <f>+C136+C137+C138+C140+C139</f>
        <v>2449314</v>
      </c>
      <c r="D135" s="180">
        <f>+D136+D137+D138+D140+D139</f>
        <v>0</v>
      </c>
      <c r="E135" s="180">
        <f>+E136+E137+E138+E140+E139</f>
        <v>0</v>
      </c>
      <c r="F135" s="180">
        <f>+F136+F137+F138+F140+F139</f>
        <v>0</v>
      </c>
    </row>
    <row r="136" spans="1:6" s="197" customFormat="1" ht="12" customHeight="1">
      <c r="A136" s="170" t="s">
        <v>83</v>
      </c>
      <c r="B136" s="219" t="s">
        <v>362</v>
      </c>
      <c r="C136" s="213"/>
      <c r="D136" s="213"/>
      <c r="E136" s="213"/>
      <c r="F136" s="213"/>
    </row>
    <row r="137" spans="1:6" s="197" customFormat="1" ht="12" customHeight="1">
      <c r="A137" s="170" t="s">
        <v>84</v>
      </c>
      <c r="B137" s="219" t="s">
        <v>363</v>
      </c>
      <c r="C137" s="213">
        <v>2449314</v>
      </c>
      <c r="D137" s="213"/>
      <c r="E137" s="213"/>
      <c r="F137" s="213"/>
    </row>
    <row r="138" spans="1:6" s="197" customFormat="1" ht="12" customHeight="1">
      <c r="A138" s="170" t="s">
        <v>270</v>
      </c>
      <c r="B138" s="219" t="s">
        <v>364</v>
      </c>
      <c r="C138" s="213"/>
      <c r="D138" s="213"/>
      <c r="E138" s="213"/>
      <c r="F138" s="213"/>
    </row>
    <row r="139" spans="1:6" s="197" customFormat="1" ht="12" customHeight="1">
      <c r="A139" s="170" t="s">
        <v>272</v>
      </c>
      <c r="B139" s="201" t="s">
        <v>438</v>
      </c>
      <c r="C139" s="213"/>
      <c r="D139" s="213">
        <f>C139*1.004</f>
        <v>0</v>
      </c>
      <c r="E139" s="213">
        <f>D139*1.004</f>
        <v>0</v>
      </c>
      <c r="F139" s="213">
        <f>E139*1.004</f>
        <v>0</v>
      </c>
    </row>
    <row r="140" spans="1:6" s="197" customFormat="1" ht="12" customHeight="1" thickBot="1">
      <c r="A140" s="206" t="s">
        <v>439</v>
      </c>
      <c r="B140" s="220" t="s">
        <v>365</v>
      </c>
      <c r="C140" s="213"/>
      <c r="D140" s="213"/>
      <c r="E140" s="213"/>
      <c r="F140" s="213"/>
    </row>
    <row r="141" spans="1:6" s="197" customFormat="1" ht="12" customHeight="1" thickBot="1">
      <c r="A141" s="166" t="s">
        <v>20</v>
      </c>
      <c r="B141" s="218" t="s">
        <v>366</v>
      </c>
      <c r="C141" s="221">
        <f>+C142+C143+C144+C145</f>
        <v>0</v>
      </c>
      <c r="D141" s="221">
        <f>+D142+D143+D144+D145</f>
        <v>0</v>
      </c>
      <c r="E141" s="221">
        <f>+E142+E143+E144+E145</f>
        <v>0</v>
      </c>
      <c r="F141" s="221">
        <f>+F142+F143+F144+F145</f>
        <v>0</v>
      </c>
    </row>
    <row r="142" spans="1:6" s="197" customFormat="1" ht="12" customHeight="1">
      <c r="A142" s="170" t="s">
        <v>139</v>
      </c>
      <c r="B142" s="219" t="s">
        <v>367</v>
      </c>
      <c r="C142" s="213"/>
      <c r="D142" s="213"/>
      <c r="E142" s="213"/>
      <c r="F142" s="213"/>
    </row>
    <row r="143" spans="1:6" s="197" customFormat="1" ht="12" customHeight="1">
      <c r="A143" s="170" t="s">
        <v>140</v>
      </c>
      <c r="B143" s="219" t="s">
        <v>368</v>
      </c>
      <c r="C143" s="213"/>
      <c r="D143" s="213"/>
      <c r="E143" s="213"/>
      <c r="F143" s="213"/>
    </row>
    <row r="144" spans="1:6" s="197" customFormat="1" ht="12" customHeight="1">
      <c r="A144" s="170" t="s">
        <v>176</v>
      </c>
      <c r="B144" s="219" t="s">
        <v>369</v>
      </c>
      <c r="C144" s="213"/>
      <c r="D144" s="213"/>
      <c r="E144" s="213"/>
      <c r="F144" s="213"/>
    </row>
    <row r="145" spans="1:6" s="197" customFormat="1" ht="12" customHeight="1" thickBot="1">
      <c r="A145" s="170" t="s">
        <v>278</v>
      </c>
      <c r="B145" s="219" t="s">
        <v>370</v>
      </c>
      <c r="C145" s="213"/>
      <c r="D145" s="213"/>
      <c r="E145" s="213"/>
      <c r="F145" s="213"/>
    </row>
    <row r="146" spans="1:9" s="197" customFormat="1" ht="15" customHeight="1" thickBot="1">
      <c r="A146" s="166" t="s">
        <v>21</v>
      </c>
      <c r="B146" s="218" t="s">
        <v>371</v>
      </c>
      <c r="C146" s="146">
        <f>+C126+C130+C135+C141</f>
        <v>2449314</v>
      </c>
      <c r="D146" s="146">
        <f>+D126+D130+D135+D141</f>
        <v>0</v>
      </c>
      <c r="E146" s="146">
        <f>+E126+E130+E135+E141</f>
        <v>0</v>
      </c>
      <c r="F146" s="146">
        <f>+F126+F130+F135+F141</f>
        <v>0</v>
      </c>
      <c r="G146" s="223"/>
      <c r="H146" s="223"/>
      <c r="I146" s="223"/>
    </row>
    <row r="147" spans="1:6" s="169" customFormat="1" ht="12.75" customHeight="1" thickBot="1">
      <c r="A147" s="224" t="s">
        <v>22</v>
      </c>
      <c r="B147" s="129" t="s">
        <v>372</v>
      </c>
      <c r="C147" s="146">
        <f>+C125+C146</f>
        <v>286784559</v>
      </c>
      <c r="D147" s="146">
        <f>+D125+D146</f>
        <v>171774389.221</v>
      </c>
      <c r="E147" s="146">
        <f>+E125+E146</f>
        <v>171922100.26990297</v>
      </c>
      <c r="F147" s="146">
        <f>+F125+F146</f>
        <v>172016328.3467489</v>
      </c>
    </row>
    <row r="148" spans="3:6" s="197" customFormat="1" ht="7.5" customHeight="1">
      <c r="C148" s="225"/>
      <c r="D148" s="225"/>
      <c r="E148" s="225"/>
      <c r="F148" s="225"/>
    </row>
    <row r="149" spans="1:3" s="197" customFormat="1" ht="12">
      <c r="A149" s="430" t="s">
        <v>373</v>
      </c>
      <c r="B149" s="430"/>
      <c r="C149" s="430"/>
    </row>
    <row r="150" spans="1:6" s="197" customFormat="1" ht="15" customHeight="1" thickBot="1">
      <c r="A150" s="431" t="s">
        <v>120</v>
      </c>
      <c r="B150" s="431"/>
      <c r="C150" s="114" t="s">
        <v>9</v>
      </c>
      <c r="D150" s="114" t="s">
        <v>9</v>
      </c>
      <c r="E150" s="114" t="s">
        <v>9</v>
      </c>
      <c r="F150" s="114" t="s">
        <v>9</v>
      </c>
    </row>
    <row r="151" spans="1:6" s="197" customFormat="1" ht="26.25" customHeight="1" thickBot="1">
      <c r="A151" s="166">
        <v>1</v>
      </c>
      <c r="B151" s="211" t="s">
        <v>374</v>
      </c>
      <c r="C151" s="168">
        <f>C62-C125</f>
        <v>-114038100</v>
      </c>
      <c r="D151" s="168">
        <f>D62-D125</f>
        <v>-8730409.220999986</v>
      </c>
      <c r="E151" s="168">
        <f>E62-E125</f>
        <v>-8878120.269902974</v>
      </c>
      <c r="F151" s="168">
        <f>F62-F125</f>
        <v>-8972348.346748888</v>
      </c>
    </row>
    <row r="152" spans="1:6" s="197" customFormat="1" ht="27.75" customHeight="1" thickBot="1">
      <c r="A152" s="166" t="s">
        <v>14</v>
      </c>
      <c r="B152" s="211" t="s">
        <v>375</v>
      </c>
      <c r="C152" s="168">
        <f>C85-C146</f>
        <v>114038100</v>
      </c>
      <c r="D152" s="168">
        <f>D85-D146</f>
        <v>7411939</v>
      </c>
      <c r="E152" s="168">
        <f>E85-E146</f>
        <v>7558342</v>
      </c>
      <c r="F152" s="168">
        <f>F85-F146</f>
        <v>7654665</v>
      </c>
    </row>
    <row r="154" spans="4:6" ht="15.75">
      <c r="D154" s="416"/>
      <c r="E154" s="416"/>
      <c r="F154" s="416"/>
    </row>
  </sheetData>
  <sheetProtection/>
  <mergeCells count="8">
    <mergeCell ref="A149:C149"/>
    <mergeCell ref="A150:B150"/>
    <mergeCell ref="A1:C1"/>
    <mergeCell ref="A2:C2"/>
    <mergeCell ref="A3:C3"/>
    <mergeCell ref="A4:B4"/>
    <mergeCell ref="A88:C88"/>
    <mergeCell ref="A89:B89"/>
  </mergeCells>
  <printOptions/>
  <pageMargins left="0.7874015748031497" right="0.7874015748031497" top="0.1968503937007874" bottom="0.38" header="0.15748031496062992" footer="0.2755905511811024"/>
  <pageSetup fitToHeight="2" fitToWidth="3" horizontalDpi="300" verticalDpi="300" orientation="portrait" paperSize="9" scale="63" r:id="rId1"/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30" customWidth="1"/>
    <col min="2" max="2" width="91.625" style="130" customWidth="1"/>
    <col min="3" max="3" width="22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542</v>
      </c>
      <c r="B1" s="433"/>
      <c r="C1" s="433"/>
      <c r="D1" s="138"/>
      <c r="E1" s="138"/>
      <c r="F1" s="138"/>
    </row>
    <row r="2" spans="1:6" ht="15.75">
      <c r="A2" s="436" t="s">
        <v>536</v>
      </c>
      <c r="B2" s="436"/>
      <c r="C2" s="436"/>
      <c r="D2" s="325"/>
      <c r="E2" s="325"/>
      <c r="F2" s="325"/>
    </row>
    <row r="3" spans="1:3" ht="15.75" customHeight="1">
      <c r="A3" s="434" t="s">
        <v>10</v>
      </c>
      <c r="B3" s="434"/>
      <c r="C3" s="434"/>
    </row>
    <row r="4" spans="1:3" ht="15.75" customHeight="1" thickBot="1">
      <c r="A4" s="431" t="s">
        <v>118</v>
      </c>
      <c r="B4" s="431"/>
      <c r="C4" s="114" t="s">
        <v>9</v>
      </c>
    </row>
    <row r="5" spans="1:3" ht="37.5" customHeight="1" thickBot="1">
      <c r="A5" s="4" t="s">
        <v>60</v>
      </c>
      <c r="B5" s="5" t="s">
        <v>12</v>
      </c>
      <c r="C5" s="15" t="s">
        <v>488</v>
      </c>
    </row>
    <row r="6" spans="1:3" s="143" customFormat="1" ht="12" customHeight="1" thickBot="1">
      <c r="A6" s="140">
        <v>1</v>
      </c>
      <c r="B6" s="141">
        <v>2</v>
      </c>
      <c r="C6" s="142">
        <v>3</v>
      </c>
    </row>
    <row r="7" spans="1:3" s="169" customFormat="1" ht="12" customHeight="1" thickBot="1">
      <c r="A7" s="166" t="s">
        <v>13</v>
      </c>
      <c r="B7" s="167" t="s">
        <v>211</v>
      </c>
      <c r="C7" s="168">
        <f>+C8+C9+C10+C11+C12+C13</f>
        <v>0</v>
      </c>
    </row>
    <row r="8" spans="1:3" s="169" customFormat="1" ht="12" customHeight="1">
      <c r="A8" s="170" t="s">
        <v>85</v>
      </c>
      <c r="B8" s="171" t="s">
        <v>212</v>
      </c>
      <c r="C8" s="172"/>
    </row>
    <row r="9" spans="1:3" s="169" customFormat="1" ht="12" customHeight="1">
      <c r="A9" s="173" t="s">
        <v>86</v>
      </c>
      <c r="B9" s="174" t="s">
        <v>213</v>
      </c>
      <c r="C9" s="175"/>
    </row>
    <row r="10" spans="1:3" s="169" customFormat="1" ht="12" customHeight="1">
      <c r="A10" s="173" t="s">
        <v>87</v>
      </c>
      <c r="B10" s="174" t="s">
        <v>214</v>
      </c>
      <c r="C10" s="175"/>
    </row>
    <row r="11" spans="1:3" s="169" customFormat="1" ht="12" customHeight="1">
      <c r="A11" s="173" t="s">
        <v>88</v>
      </c>
      <c r="B11" s="174" t="s">
        <v>215</v>
      </c>
      <c r="C11" s="175"/>
    </row>
    <row r="12" spans="1:3" s="169" customFormat="1" ht="12" customHeight="1">
      <c r="A12" s="173" t="s">
        <v>112</v>
      </c>
      <c r="B12" s="174" t="s">
        <v>216</v>
      </c>
      <c r="C12" s="175"/>
    </row>
    <row r="13" spans="1:3" s="169" customFormat="1" ht="12" customHeight="1" thickBot="1">
      <c r="A13" s="176" t="s">
        <v>89</v>
      </c>
      <c r="B13" s="177" t="s">
        <v>217</v>
      </c>
      <c r="C13" s="175"/>
    </row>
    <row r="14" spans="1:3" s="169" customFormat="1" ht="12" customHeight="1" thickBot="1">
      <c r="A14" s="166" t="s">
        <v>14</v>
      </c>
      <c r="B14" s="178" t="s">
        <v>218</v>
      </c>
      <c r="C14" s="168">
        <f>+C15+C16+C17+C18+C19</f>
        <v>31543416</v>
      </c>
    </row>
    <row r="15" spans="1:3" s="169" customFormat="1" ht="12" customHeight="1">
      <c r="A15" s="170" t="s">
        <v>91</v>
      </c>
      <c r="B15" s="171" t="s">
        <v>219</v>
      </c>
      <c r="C15" s="172"/>
    </row>
    <row r="16" spans="1:3" s="169" customFormat="1" ht="12" customHeight="1">
      <c r="A16" s="173" t="s">
        <v>92</v>
      </c>
      <c r="B16" s="174" t="s">
        <v>220</v>
      </c>
      <c r="C16" s="175"/>
    </row>
    <row r="17" spans="1:3" s="169" customFormat="1" ht="12" customHeight="1">
      <c r="A17" s="173" t="s">
        <v>93</v>
      </c>
      <c r="B17" s="174" t="s">
        <v>221</v>
      </c>
      <c r="C17" s="175"/>
    </row>
    <row r="18" spans="1:3" s="169" customFormat="1" ht="12" customHeight="1">
      <c r="A18" s="173" t="s">
        <v>94</v>
      </c>
      <c r="B18" s="174" t="s">
        <v>222</v>
      </c>
      <c r="C18" s="175"/>
    </row>
    <row r="19" spans="1:3" s="169" customFormat="1" ht="12" customHeight="1">
      <c r="A19" s="173" t="s">
        <v>95</v>
      </c>
      <c r="B19" s="174" t="s">
        <v>223</v>
      </c>
      <c r="C19" s="175">
        <v>31543416</v>
      </c>
    </row>
    <row r="20" spans="1:3" s="169" customFormat="1" ht="12" customHeight="1" thickBot="1">
      <c r="A20" s="176" t="s">
        <v>104</v>
      </c>
      <c r="B20" s="177" t="s">
        <v>224</v>
      </c>
      <c r="C20" s="179"/>
    </row>
    <row r="21" spans="1:3" s="169" customFormat="1" ht="12" customHeight="1" thickBot="1">
      <c r="A21" s="166" t="s">
        <v>15</v>
      </c>
      <c r="B21" s="167" t="s">
        <v>225</v>
      </c>
      <c r="C21" s="168">
        <f>+C22+C23+C24+C25+C26</f>
        <v>0</v>
      </c>
    </row>
    <row r="22" spans="1:3" s="169" customFormat="1" ht="12" customHeight="1">
      <c r="A22" s="170" t="s">
        <v>74</v>
      </c>
      <c r="B22" s="171" t="s">
        <v>226</v>
      </c>
      <c r="C22" s="172"/>
    </row>
    <row r="23" spans="1:3" s="169" customFormat="1" ht="12" customHeight="1">
      <c r="A23" s="173" t="s">
        <v>75</v>
      </c>
      <c r="B23" s="174" t="s">
        <v>227</v>
      </c>
      <c r="C23" s="175"/>
    </row>
    <row r="24" spans="1:3" s="169" customFormat="1" ht="12" customHeight="1">
      <c r="A24" s="173" t="s">
        <v>76</v>
      </c>
      <c r="B24" s="174" t="s">
        <v>228</v>
      </c>
      <c r="C24" s="175"/>
    </row>
    <row r="25" spans="1:3" s="169" customFormat="1" ht="12" customHeight="1">
      <c r="A25" s="173" t="s">
        <v>77</v>
      </c>
      <c r="B25" s="174" t="s">
        <v>229</v>
      </c>
      <c r="C25" s="175"/>
    </row>
    <row r="26" spans="1:3" s="169" customFormat="1" ht="12" customHeight="1">
      <c r="A26" s="173" t="s">
        <v>129</v>
      </c>
      <c r="B26" s="174" t="s">
        <v>230</v>
      </c>
      <c r="C26" s="175"/>
    </row>
    <row r="27" spans="1:3" s="169" customFormat="1" ht="12" customHeight="1" thickBot="1">
      <c r="A27" s="176" t="s">
        <v>130</v>
      </c>
      <c r="B27" s="177" t="s">
        <v>231</v>
      </c>
      <c r="C27" s="179"/>
    </row>
    <row r="28" spans="1:3" s="169" customFormat="1" ht="12" customHeight="1" thickBot="1">
      <c r="A28" s="166" t="s">
        <v>131</v>
      </c>
      <c r="B28" s="167" t="s">
        <v>232</v>
      </c>
      <c r="C28" s="180">
        <f>+C29+C32+C33+C34</f>
        <v>0</v>
      </c>
    </row>
    <row r="29" spans="1:3" s="169" customFormat="1" ht="12" customHeight="1">
      <c r="A29" s="170" t="s">
        <v>233</v>
      </c>
      <c r="B29" s="171" t="s">
        <v>234</v>
      </c>
      <c r="C29" s="181"/>
    </row>
    <row r="30" spans="1:3" s="169" customFormat="1" ht="12" customHeight="1">
      <c r="A30" s="173" t="s">
        <v>235</v>
      </c>
      <c r="B30" s="174" t="s">
        <v>236</v>
      </c>
      <c r="C30" s="175"/>
    </row>
    <row r="31" spans="1:3" s="169" customFormat="1" ht="12" customHeight="1">
      <c r="A31" s="173" t="s">
        <v>237</v>
      </c>
      <c r="B31" s="174" t="s">
        <v>238</v>
      </c>
      <c r="C31" s="175"/>
    </row>
    <row r="32" spans="1:3" s="169" customFormat="1" ht="12" customHeight="1">
      <c r="A32" s="173" t="s">
        <v>239</v>
      </c>
      <c r="B32" s="174" t="s">
        <v>240</v>
      </c>
      <c r="C32" s="175"/>
    </row>
    <row r="33" spans="1:3" s="169" customFormat="1" ht="12" customHeight="1">
      <c r="A33" s="173" t="s">
        <v>241</v>
      </c>
      <c r="B33" s="174" t="s">
        <v>242</v>
      </c>
      <c r="C33" s="175"/>
    </row>
    <row r="34" spans="1:3" s="169" customFormat="1" ht="12" customHeight="1" thickBot="1">
      <c r="A34" s="176" t="s">
        <v>243</v>
      </c>
      <c r="B34" s="177" t="s">
        <v>244</v>
      </c>
      <c r="C34" s="179"/>
    </row>
    <row r="35" spans="1:3" s="169" customFormat="1" ht="12" customHeight="1" thickBot="1">
      <c r="A35" s="166" t="s">
        <v>17</v>
      </c>
      <c r="B35" s="167" t="s">
        <v>245</v>
      </c>
      <c r="C35" s="168">
        <f>SUM(C36:C45)</f>
        <v>8975399</v>
      </c>
    </row>
    <row r="36" spans="1:3" s="169" customFormat="1" ht="12" customHeight="1">
      <c r="A36" s="170" t="s">
        <v>78</v>
      </c>
      <c r="B36" s="171" t="s">
        <v>246</v>
      </c>
      <c r="C36" s="172"/>
    </row>
    <row r="37" spans="1:3" s="169" customFormat="1" ht="12" customHeight="1">
      <c r="A37" s="173" t="s">
        <v>79</v>
      </c>
      <c r="B37" s="174" t="s">
        <v>247</v>
      </c>
      <c r="C37" s="175">
        <v>4950236</v>
      </c>
    </row>
    <row r="38" spans="1:3" s="169" customFormat="1" ht="12" customHeight="1">
      <c r="A38" s="173" t="s">
        <v>80</v>
      </c>
      <c r="B38" s="174" t="s">
        <v>248</v>
      </c>
      <c r="C38" s="175">
        <v>1773449</v>
      </c>
    </row>
    <row r="39" spans="1:3" s="169" customFormat="1" ht="12" customHeight="1">
      <c r="A39" s="173" t="s">
        <v>133</v>
      </c>
      <c r="B39" s="174" t="s">
        <v>249</v>
      </c>
      <c r="C39" s="175"/>
    </row>
    <row r="40" spans="1:3" s="169" customFormat="1" ht="12" customHeight="1">
      <c r="A40" s="173" t="s">
        <v>134</v>
      </c>
      <c r="B40" s="174" t="s">
        <v>250</v>
      </c>
      <c r="C40" s="175"/>
    </row>
    <row r="41" spans="1:3" s="169" customFormat="1" ht="12" customHeight="1">
      <c r="A41" s="173" t="s">
        <v>135</v>
      </c>
      <c r="B41" s="174" t="s">
        <v>251</v>
      </c>
      <c r="C41" s="175">
        <v>2251714</v>
      </c>
    </row>
    <row r="42" spans="1:3" s="169" customFormat="1" ht="12" customHeight="1">
      <c r="A42" s="173" t="s">
        <v>136</v>
      </c>
      <c r="B42" s="174" t="s">
        <v>252</v>
      </c>
      <c r="C42" s="175"/>
    </row>
    <row r="43" spans="1:3" s="169" customFormat="1" ht="12" customHeight="1">
      <c r="A43" s="173" t="s">
        <v>137</v>
      </c>
      <c r="B43" s="174" t="s">
        <v>253</v>
      </c>
      <c r="C43" s="175"/>
    </row>
    <row r="44" spans="1:3" s="169" customFormat="1" ht="12" customHeight="1">
      <c r="A44" s="173" t="s">
        <v>254</v>
      </c>
      <c r="B44" s="174" t="s">
        <v>255</v>
      </c>
      <c r="C44" s="182"/>
    </row>
    <row r="45" spans="1:3" s="169" customFormat="1" ht="12" customHeight="1" thickBot="1">
      <c r="A45" s="176" t="s">
        <v>256</v>
      </c>
      <c r="B45" s="177" t="s">
        <v>257</v>
      </c>
      <c r="C45" s="183"/>
    </row>
    <row r="46" spans="1:3" s="169" customFormat="1" ht="12" customHeight="1" thickBot="1">
      <c r="A46" s="166" t="s">
        <v>18</v>
      </c>
      <c r="B46" s="167" t="s">
        <v>258</v>
      </c>
      <c r="C46" s="168">
        <f>SUM(C47:C51)</f>
        <v>0</v>
      </c>
    </row>
    <row r="47" spans="1:3" s="169" customFormat="1" ht="12" customHeight="1">
      <c r="A47" s="170" t="s">
        <v>81</v>
      </c>
      <c r="B47" s="171" t="s">
        <v>259</v>
      </c>
      <c r="C47" s="184"/>
    </row>
    <row r="48" spans="1:3" s="169" customFormat="1" ht="12" customHeight="1">
      <c r="A48" s="173" t="s">
        <v>82</v>
      </c>
      <c r="B48" s="174" t="s">
        <v>260</v>
      </c>
      <c r="C48" s="182"/>
    </row>
    <row r="49" spans="1:3" s="169" customFormat="1" ht="12" customHeight="1">
      <c r="A49" s="173" t="s">
        <v>261</v>
      </c>
      <c r="B49" s="174" t="s">
        <v>262</v>
      </c>
      <c r="C49" s="182"/>
    </row>
    <row r="50" spans="1:3" s="169" customFormat="1" ht="12" customHeight="1">
      <c r="A50" s="173" t="s">
        <v>263</v>
      </c>
      <c r="B50" s="174" t="s">
        <v>264</v>
      </c>
      <c r="C50" s="182"/>
    </row>
    <row r="51" spans="1:3" s="169" customFormat="1" ht="12" customHeight="1" thickBot="1">
      <c r="A51" s="176" t="s">
        <v>265</v>
      </c>
      <c r="B51" s="177" t="s">
        <v>266</v>
      </c>
      <c r="C51" s="183"/>
    </row>
    <row r="52" spans="1:3" s="169" customFormat="1" ht="12" customHeight="1" thickBot="1">
      <c r="A52" s="166" t="s">
        <v>138</v>
      </c>
      <c r="B52" s="167" t="s">
        <v>267</v>
      </c>
      <c r="C52" s="168">
        <f>SUM(C53:C55)</f>
        <v>0</v>
      </c>
    </row>
    <row r="53" spans="1:3" s="169" customFormat="1" ht="12" customHeight="1">
      <c r="A53" s="170" t="s">
        <v>83</v>
      </c>
      <c r="B53" s="171" t="s">
        <v>268</v>
      </c>
      <c r="C53" s="172"/>
    </row>
    <row r="54" spans="1:3" s="169" customFormat="1" ht="12" customHeight="1">
      <c r="A54" s="173" t="s">
        <v>84</v>
      </c>
      <c r="B54" s="174" t="s">
        <v>269</v>
      </c>
      <c r="C54" s="175"/>
    </row>
    <row r="55" spans="1:3" s="169" customFormat="1" ht="12" customHeight="1">
      <c r="A55" s="173" t="s">
        <v>270</v>
      </c>
      <c r="B55" s="174" t="s">
        <v>271</v>
      </c>
      <c r="C55" s="175"/>
    </row>
    <row r="56" spans="1:3" s="169" customFormat="1" ht="12" customHeight="1" thickBot="1">
      <c r="A56" s="176" t="s">
        <v>272</v>
      </c>
      <c r="B56" s="177" t="s">
        <v>273</v>
      </c>
      <c r="C56" s="179"/>
    </row>
    <row r="57" spans="1:3" s="169" customFormat="1" ht="12" customHeight="1" thickBot="1">
      <c r="A57" s="166" t="s">
        <v>20</v>
      </c>
      <c r="B57" s="178" t="s">
        <v>274</v>
      </c>
      <c r="C57" s="168">
        <f>SUM(C58:C60)</f>
        <v>0</v>
      </c>
    </row>
    <row r="58" spans="1:3" s="169" customFormat="1" ht="12" customHeight="1">
      <c r="A58" s="170" t="s">
        <v>139</v>
      </c>
      <c r="B58" s="171" t="s">
        <v>275</v>
      </c>
      <c r="C58" s="182"/>
    </row>
    <row r="59" spans="1:3" s="169" customFormat="1" ht="12" customHeight="1">
      <c r="A59" s="173" t="s">
        <v>140</v>
      </c>
      <c r="B59" s="174" t="s">
        <v>276</v>
      </c>
      <c r="C59" s="182"/>
    </row>
    <row r="60" spans="1:3" s="169" customFormat="1" ht="12" customHeight="1">
      <c r="A60" s="173" t="s">
        <v>176</v>
      </c>
      <c r="B60" s="174" t="s">
        <v>277</v>
      </c>
      <c r="C60" s="182"/>
    </row>
    <row r="61" spans="1:3" s="169" customFormat="1" ht="12" customHeight="1" thickBot="1">
      <c r="A61" s="176" t="s">
        <v>278</v>
      </c>
      <c r="B61" s="177" t="s">
        <v>279</v>
      </c>
      <c r="C61" s="182"/>
    </row>
    <row r="62" spans="1:3" s="169" customFormat="1" ht="12" customHeight="1" thickBot="1">
      <c r="A62" s="166" t="s">
        <v>21</v>
      </c>
      <c r="B62" s="167" t="s">
        <v>280</v>
      </c>
      <c r="C62" s="180">
        <f>+C7+C14+C21+C28+C35+C46+C52+C57</f>
        <v>40518815</v>
      </c>
    </row>
    <row r="63" spans="1:3" s="169" customFormat="1" ht="12" customHeight="1" thickBot="1">
      <c r="A63" s="185" t="s">
        <v>281</v>
      </c>
      <c r="B63" s="178" t="s">
        <v>282</v>
      </c>
      <c r="C63" s="168">
        <f>SUM(C64:C66)</f>
        <v>0</v>
      </c>
    </row>
    <row r="64" spans="1:3" s="169" customFormat="1" ht="12" customHeight="1">
      <c r="A64" s="170" t="s">
        <v>283</v>
      </c>
      <c r="B64" s="171" t="s">
        <v>284</v>
      </c>
      <c r="C64" s="182"/>
    </row>
    <row r="65" spans="1:3" s="169" customFormat="1" ht="12" customHeight="1">
      <c r="A65" s="173" t="s">
        <v>285</v>
      </c>
      <c r="B65" s="174" t="s">
        <v>286</v>
      </c>
      <c r="C65" s="182"/>
    </row>
    <row r="66" spans="1:3" s="169" customFormat="1" ht="12" customHeight="1" thickBot="1">
      <c r="A66" s="176" t="s">
        <v>287</v>
      </c>
      <c r="B66" s="186" t="s">
        <v>288</v>
      </c>
      <c r="C66" s="182"/>
    </row>
    <row r="67" spans="1:3" s="169" customFormat="1" ht="12" customHeight="1" thickBot="1">
      <c r="A67" s="185" t="s">
        <v>289</v>
      </c>
      <c r="B67" s="178" t="s">
        <v>290</v>
      </c>
      <c r="C67" s="168">
        <f>SUM(C68:C71)</f>
        <v>0</v>
      </c>
    </row>
    <row r="68" spans="1:3" s="169" customFormat="1" ht="12" customHeight="1">
      <c r="A68" s="170" t="s">
        <v>113</v>
      </c>
      <c r="B68" s="171" t="s">
        <v>291</v>
      </c>
      <c r="C68" s="182"/>
    </row>
    <row r="69" spans="1:3" s="169" customFormat="1" ht="12" customHeight="1">
      <c r="A69" s="173" t="s">
        <v>114</v>
      </c>
      <c r="B69" s="174" t="s">
        <v>292</v>
      </c>
      <c r="C69" s="182"/>
    </row>
    <row r="70" spans="1:3" s="169" customFormat="1" ht="12" customHeight="1">
      <c r="A70" s="173" t="s">
        <v>293</v>
      </c>
      <c r="B70" s="174" t="s">
        <v>294</v>
      </c>
      <c r="C70" s="182"/>
    </row>
    <row r="71" spans="1:3" s="169" customFormat="1" ht="12" customHeight="1" thickBot="1">
      <c r="A71" s="176" t="s">
        <v>295</v>
      </c>
      <c r="B71" s="177" t="s">
        <v>296</v>
      </c>
      <c r="C71" s="182"/>
    </row>
    <row r="72" spans="1:3" s="169" customFormat="1" ht="12" customHeight="1" thickBot="1">
      <c r="A72" s="185" t="s">
        <v>297</v>
      </c>
      <c r="B72" s="178" t="s">
        <v>298</v>
      </c>
      <c r="C72" s="168">
        <f>SUM(C73:C74)</f>
        <v>7600710</v>
      </c>
    </row>
    <row r="73" spans="1:3" s="169" customFormat="1" ht="12" customHeight="1">
      <c r="A73" s="170" t="s">
        <v>299</v>
      </c>
      <c r="B73" s="171" t="s">
        <v>300</v>
      </c>
      <c r="C73" s="182">
        <v>7600710</v>
      </c>
    </row>
    <row r="74" spans="1:3" s="169" customFormat="1" ht="12" customHeight="1" thickBot="1">
      <c r="A74" s="176" t="s">
        <v>301</v>
      </c>
      <c r="B74" s="177" t="s">
        <v>302</v>
      </c>
      <c r="C74" s="182"/>
    </row>
    <row r="75" spans="1:3" s="169" customFormat="1" ht="12" customHeight="1" thickBot="1">
      <c r="A75" s="185" t="s">
        <v>303</v>
      </c>
      <c r="B75" s="178" t="s">
        <v>304</v>
      </c>
      <c r="C75" s="168">
        <f>SUM(C76:C78)</f>
        <v>0</v>
      </c>
    </row>
    <row r="76" spans="1:3" s="169" customFormat="1" ht="12" customHeight="1">
      <c r="A76" s="170" t="s">
        <v>305</v>
      </c>
      <c r="B76" s="171" t="s">
        <v>306</v>
      </c>
      <c r="C76" s="182"/>
    </row>
    <row r="77" spans="1:3" s="169" customFormat="1" ht="12" customHeight="1">
      <c r="A77" s="173" t="s">
        <v>307</v>
      </c>
      <c r="B77" s="174" t="s">
        <v>308</v>
      </c>
      <c r="C77" s="182"/>
    </row>
    <row r="78" spans="1:3" s="169" customFormat="1" ht="12" customHeight="1" thickBot="1">
      <c r="A78" s="176" t="s">
        <v>309</v>
      </c>
      <c r="B78" s="177" t="s">
        <v>310</v>
      </c>
      <c r="C78" s="182"/>
    </row>
    <row r="79" spans="1:3" s="169" customFormat="1" ht="12" customHeight="1" thickBot="1">
      <c r="A79" s="185" t="s">
        <v>311</v>
      </c>
      <c r="B79" s="178" t="s">
        <v>312</v>
      </c>
      <c r="C79" s="168">
        <f>SUM(C80:C83)</f>
        <v>0</v>
      </c>
    </row>
    <row r="80" spans="1:3" s="169" customFormat="1" ht="12" customHeight="1">
      <c r="A80" s="187" t="s">
        <v>313</v>
      </c>
      <c r="B80" s="171" t="s">
        <v>314</v>
      </c>
      <c r="C80" s="182"/>
    </row>
    <row r="81" spans="1:3" s="169" customFormat="1" ht="12" customHeight="1">
      <c r="A81" s="188" t="s">
        <v>315</v>
      </c>
      <c r="B81" s="174" t="s">
        <v>316</v>
      </c>
      <c r="C81" s="182"/>
    </row>
    <row r="82" spans="1:3" s="169" customFormat="1" ht="12" customHeight="1">
      <c r="A82" s="188" t="s">
        <v>317</v>
      </c>
      <c r="B82" s="174" t="s">
        <v>318</v>
      </c>
      <c r="C82" s="182"/>
    </row>
    <row r="83" spans="1:3" s="169" customFormat="1" ht="12" customHeight="1" thickBot="1">
      <c r="A83" s="189" t="s">
        <v>319</v>
      </c>
      <c r="B83" s="177" t="s">
        <v>320</v>
      </c>
      <c r="C83" s="182"/>
    </row>
    <row r="84" spans="1:3" s="169" customFormat="1" ht="13.5" customHeight="1" thickBot="1">
      <c r="A84" s="185" t="s">
        <v>321</v>
      </c>
      <c r="B84" s="178" t="s">
        <v>322</v>
      </c>
      <c r="C84" s="190"/>
    </row>
    <row r="85" spans="1:3" s="169" customFormat="1" ht="15.75" customHeight="1" thickBot="1">
      <c r="A85" s="185" t="s">
        <v>323</v>
      </c>
      <c r="B85" s="191" t="s">
        <v>324</v>
      </c>
      <c r="C85" s="180">
        <f>+C63+C67+C72+C75+C79+C84</f>
        <v>7600710</v>
      </c>
    </row>
    <row r="86" spans="1:3" s="169" customFormat="1" ht="16.5" customHeight="1" thickBot="1">
      <c r="A86" s="192" t="s">
        <v>325</v>
      </c>
      <c r="B86" s="193" t="s">
        <v>326</v>
      </c>
      <c r="C86" s="180">
        <f>+C62+C85</f>
        <v>48119525</v>
      </c>
    </row>
    <row r="87" spans="1:3" s="144" customFormat="1" ht="83.25" customHeight="1">
      <c r="A87" s="1"/>
      <c r="B87" s="2"/>
      <c r="C87" s="113"/>
    </row>
    <row r="88" spans="1:3" ht="16.5" customHeight="1">
      <c r="A88" s="434" t="s">
        <v>42</v>
      </c>
      <c r="B88" s="434"/>
      <c r="C88" s="434"/>
    </row>
    <row r="89" spans="1:3" s="145" customFormat="1" ht="16.5" customHeight="1" thickBot="1">
      <c r="A89" s="435" t="s">
        <v>119</v>
      </c>
      <c r="B89" s="435"/>
      <c r="C89" s="114" t="s">
        <v>9</v>
      </c>
    </row>
    <row r="90" spans="1:3" ht="37.5" customHeight="1" thickBot="1">
      <c r="A90" s="4" t="s">
        <v>60</v>
      </c>
      <c r="B90" s="5" t="s">
        <v>43</v>
      </c>
      <c r="C90" s="15" t="s">
        <v>488</v>
      </c>
    </row>
    <row r="91" spans="1:3" s="169" customFormat="1" ht="12" customHeight="1" thickBot="1">
      <c r="A91" s="4">
        <v>1</v>
      </c>
      <c r="B91" s="5">
        <v>2</v>
      </c>
      <c r="C91" s="15">
        <v>3</v>
      </c>
    </row>
    <row r="92" spans="1:3" s="197" customFormat="1" ht="12" customHeight="1" thickBot="1">
      <c r="A92" s="194" t="s">
        <v>13</v>
      </c>
      <c r="B92" s="195" t="s">
        <v>419</v>
      </c>
      <c r="C92" s="196">
        <f>SUM(C93:C97)</f>
        <v>41625590</v>
      </c>
    </row>
    <row r="93" spans="1:3" s="197" customFormat="1" ht="12" customHeight="1">
      <c r="A93" s="198" t="s">
        <v>85</v>
      </c>
      <c r="B93" s="199" t="s">
        <v>44</v>
      </c>
      <c r="C93" s="200">
        <v>28009035</v>
      </c>
    </row>
    <row r="94" spans="1:3" s="197" customFormat="1" ht="12" customHeight="1">
      <c r="A94" s="173" t="s">
        <v>86</v>
      </c>
      <c r="B94" s="201" t="s">
        <v>141</v>
      </c>
      <c r="C94" s="175">
        <v>2953115</v>
      </c>
    </row>
    <row r="95" spans="1:3" s="197" customFormat="1" ht="12" customHeight="1">
      <c r="A95" s="173" t="s">
        <v>87</v>
      </c>
      <c r="B95" s="201" t="s">
        <v>111</v>
      </c>
      <c r="C95" s="179">
        <v>10663440</v>
      </c>
    </row>
    <row r="96" spans="1:3" s="197" customFormat="1" ht="12" customHeight="1">
      <c r="A96" s="173" t="s">
        <v>88</v>
      </c>
      <c r="B96" s="202" t="s">
        <v>142</v>
      </c>
      <c r="C96" s="179"/>
    </row>
    <row r="97" spans="1:3" s="197" customFormat="1" ht="12" customHeight="1">
      <c r="A97" s="173" t="s">
        <v>99</v>
      </c>
      <c r="B97" s="203" t="s">
        <v>143</v>
      </c>
      <c r="C97" s="179"/>
    </row>
    <row r="98" spans="1:3" s="197" customFormat="1" ht="12" customHeight="1">
      <c r="A98" s="173" t="s">
        <v>89</v>
      </c>
      <c r="B98" s="201" t="s">
        <v>327</v>
      </c>
      <c r="C98" s="179"/>
    </row>
    <row r="99" spans="1:3" s="197" customFormat="1" ht="12" customHeight="1">
      <c r="A99" s="173" t="s">
        <v>90</v>
      </c>
      <c r="B99" s="204" t="s">
        <v>328</v>
      </c>
      <c r="C99" s="179"/>
    </row>
    <row r="100" spans="1:3" s="197" customFormat="1" ht="12" customHeight="1">
      <c r="A100" s="173" t="s">
        <v>100</v>
      </c>
      <c r="B100" s="205" t="s">
        <v>329</v>
      </c>
      <c r="C100" s="179"/>
    </row>
    <row r="101" spans="1:3" s="197" customFormat="1" ht="12" customHeight="1">
      <c r="A101" s="173" t="s">
        <v>101</v>
      </c>
      <c r="B101" s="205" t="s">
        <v>330</v>
      </c>
      <c r="C101" s="179"/>
    </row>
    <row r="102" spans="1:3" s="197" customFormat="1" ht="12" customHeight="1">
      <c r="A102" s="173" t="s">
        <v>102</v>
      </c>
      <c r="B102" s="204" t="s">
        <v>331</v>
      </c>
      <c r="C102" s="179"/>
    </row>
    <row r="103" spans="1:3" s="197" customFormat="1" ht="12" customHeight="1">
      <c r="A103" s="173" t="s">
        <v>103</v>
      </c>
      <c r="B103" s="204" t="s">
        <v>332</v>
      </c>
      <c r="C103" s="179"/>
    </row>
    <row r="104" spans="1:3" s="197" customFormat="1" ht="12" customHeight="1">
      <c r="A104" s="173" t="s">
        <v>105</v>
      </c>
      <c r="B104" s="205" t="s">
        <v>333</v>
      </c>
      <c r="C104" s="179"/>
    </row>
    <row r="105" spans="1:3" s="197" customFormat="1" ht="12" customHeight="1">
      <c r="A105" s="206" t="s">
        <v>144</v>
      </c>
      <c r="B105" s="207" t="s">
        <v>334</v>
      </c>
      <c r="C105" s="179"/>
    </row>
    <row r="106" spans="1:3" s="197" customFormat="1" ht="12" customHeight="1">
      <c r="A106" s="173" t="s">
        <v>335</v>
      </c>
      <c r="B106" s="207" t="s">
        <v>336</v>
      </c>
      <c r="C106" s="179"/>
    </row>
    <row r="107" spans="1:3" s="197" customFormat="1" ht="12" customHeight="1" thickBot="1">
      <c r="A107" s="208" t="s">
        <v>337</v>
      </c>
      <c r="B107" s="209" t="s">
        <v>338</v>
      </c>
      <c r="C107" s="210"/>
    </row>
    <row r="108" spans="1:3" s="197" customFormat="1" ht="12" customHeight="1" thickBot="1">
      <c r="A108" s="166" t="s">
        <v>14</v>
      </c>
      <c r="B108" s="211" t="s">
        <v>420</v>
      </c>
      <c r="C108" s="168">
        <f>+C109+C111+C113</f>
        <v>4194424</v>
      </c>
    </row>
    <row r="109" spans="1:3" s="197" customFormat="1" ht="12" customHeight="1">
      <c r="A109" s="170" t="s">
        <v>91</v>
      </c>
      <c r="B109" s="201" t="s">
        <v>175</v>
      </c>
      <c r="C109" s="172">
        <v>1450230</v>
      </c>
    </row>
    <row r="110" spans="1:3" s="197" customFormat="1" ht="12" customHeight="1">
      <c r="A110" s="170" t="s">
        <v>92</v>
      </c>
      <c r="B110" s="212" t="s">
        <v>339</v>
      </c>
      <c r="C110" s="172"/>
    </row>
    <row r="111" spans="1:3" s="197" customFormat="1" ht="12" customHeight="1">
      <c r="A111" s="170" t="s">
        <v>93</v>
      </c>
      <c r="B111" s="212" t="s">
        <v>145</v>
      </c>
      <c r="C111" s="175">
        <v>2744194</v>
      </c>
    </row>
    <row r="112" spans="1:3" s="197" customFormat="1" ht="12" customHeight="1">
      <c r="A112" s="170" t="s">
        <v>94</v>
      </c>
      <c r="B112" s="212" t="s">
        <v>340</v>
      </c>
      <c r="C112" s="213"/>
    </row>
    <row r="113" spans="1:3" s="197" customFormat="1" ht="12" customHeight="1">
      <c r="A113" s="170" t="s">
        <v>95</v>
      </c>
      <c r="B113" s="214" t="s">
        <v>177</v>
      </c>
      <c r="C113" s="213"/>
    </row>
    <row r="114" spans="1:3" s="197" customFormat="1" ht="12" customHeight="1">
      <c r="A114" s="170" t="s">
        <v>104</v>
      </c>
      <c r="B114" s="215" t="s">
        <v>341</v>
      </c>
      <c r="C114" s="213"/>
    </row>
    <row r="115" spans="1:3" s="197" customFormat="1" ht="12" customHeight="1">
      <c r="A115" s="170" t="s">
        <v>106</v>
      </c>
      <c r="B115" s="216" t="s">
        <v>342</v>
      </c>
      <c r="C115" s="213"/>
    </row>
    <row r="116" spans="1:3" s="197" customFormat="1" ht="12">
      <c r="A116" s="170" t="s">
        <v>146</v>
      </c>
      <c r="B116" s="205" t="s">
        <v>330</v>
      </c>
      <c r="C116" s="213"/>
    </row>
    <row r="117" spans="1:3" s="197" customFormat="1" ht="12" customHeight="1">
      <c r="A117" s="170" t="s">
        <v>147</v>
      </c>
      <c r="B117" s="205" t="s">
        <v>343</v>
      </c>
      <c r="C117" s="213"/>
    </row>
    <row r="118" spans="1:3" s="197" customFormat="1" ht="12" customHeight="1">
      <c r="A118" s="170" t="s">
        <v>148</v>
      </c>
      <c r="B118" s="205" t="s">
        <v>344</v>
      </c>
      <c r="C118" s="213"/>
    </row>
    <row r="119" spans="1:3" s="197" customFormat="1" ht="12" customHeight="1">
      <c r="A119" s="170" t="s">
        <v>345</v>
      </c>
      <c r="B119" s="205" t="s">
        <v>333</v>
      </c>
      <c r="C119" s="213"/>
    </row>
    <row r="120" spans="1:3" s="197" customFormat="1" ht="12" customHeight="1">
      <c r="A120" s="170" t="s">
        <v>346</v>
      </c>
      <c r="B120" s="205" t="s">
        <v>347</v>
      </c>
      <c r="C120" s="213"/>
    </row>
    <row r="121" spans="1:3" s="197" customFormat="1" ht="12.75" thickBot="1">
      <c r="A121" s="206" t="s">
        <v>348</v>
      </c>
      <c r="B121" s="205" t="s">
        <v>349</v>
      </c>
      <c r="C121" s="217"/>
    </row>
    <row r="122" spans="1:3" s="197" customFormat="1" ht="12" customHeight="1" thickBot="1">
      <c r="A122" s="166" t="s">
        <v>15</v>
      </c>
      <c r="B122" s="218" t="s">
        <v>350</v>
      </c>
      <c r="C122" s="168">
        <f>+C123+C124</f>
        <v>0</v>
      </c>
    </row>
    <row r="123" spans="1:3" s="197" customFormat="1" ht="12" customHeight="1">
      <c r="A123" s="170" t="s">
        <v>74</v>
      </c>
      <c r="B123" s="219" t="s">
        <v>51</v>
      </c>
      <c r="C123" s="172"/>
    </row>
    <row r="124" spans="1:3" s="197" customFormat="1" ht="12" customHeight="1" thickBot="1">
      <c r="A124" s="176" t="s">
        <v>75</v>
      </c>
      <c r="B124" s="212" t="s">
        <v>52</v>
      </c>
      <c r="C124" s="179"/>
    </row>
    <row r="125" spans="1:3" s="197" customFormat="1" ht="12" customHeight="1" thickBot="1">
      <c r="A125" s="166" t="s">
        <v>16</v>
      </c>
      <c r="B125" s="218" t="s">
        <v>351</v>
      </c>
      <c r="C125" s="168">
        <f>+C92+C108+C122</f>
        <v>45820014</v>
      </c>
    </row>
    <row r="126" spans="1:3" s="197" customFormat="1" ht="12" customHeight="1" thickBot="1">
      <c r="A126" s="166" t="s">
        <v>17</v>
      </c>
      <c r="B126" s="218" t="s">
        <v>352</v>
      </c>
      <c r="C126" s="168">
        <f>+C127+C128+C129</f>
        <v>0</v>
      </c>
    </row>
    <row r="127" spans="1:3" s="197" customFormat="1" ht="12" customHeight="1">
      <c r="A127" s="170" t="s">
        <v>78</v>
      </c>
      <c r="B127" s="219" t="s">
        <v>353</v>
      </c>
      <c r="C127" s="213"/>
    </row>
    <row r="128" spans="1:3" s="197" customFormat="1" ht="12" customHeight="1">
      <c r="A128" s="170" t="s">
        <v>79</v>
      </c>
      <c r="B128" s="219" t="s">
        <v>354</v>
      </c>
      <c r="C128" s="213"/>
    </row>
    <row r="129" spans="1:3" s="197" customFormat="1" ht="12" customHeight="1" thickBot="1">
      <c r="A129" s="206" t="s">
        <v>80</v>
      </c>
      <c r="B129" s="220" t="s">
        <v>355</v>
      </c>
      <c r="C129" s="213"/>
    </row>
    <row r="130" spans="1:3" s="197" customFormat="1" ht="12" customHeight="1" thickBot="1">
      <c r="A130" s="166" t="s">
        <v>18</v>
      </c>
      <c r="B130" s="218" t="s">
        <v>356</v>
      </c>
      <c r="C130" s="168">
        <f>+C131+C132+C133+C134</f>
        <v>0</v>
      </c>
    </row>
    <row r="131" spans="1:3" s="197" customFormat="1" ht="12" customHeight="1">
      <c r="A131" s="170" t="s">
        <v>81</v>
      </c>
      <c r="B131" s="219" t="s">
        <v>357</v>
      </c>
      <c r="C131" s="213"/>
    </row>
    <row r="132" spans="1:3" s="197" customFormat="1" ht="12" customHeight="1">
      <c r="A132" s="170" t="s">
        <v>82</v>
      </c>
      <c r="B132" s="219" t="s">
        <v>358</v>
      </c>
      <c r="C132" s="213"/>
    </row>
    <row r="133" spans="1:3" s="197" customFormat="1" ht="12" customHeight="1">
      <c r="A133" s="170" t="s">
        <v>261</v>
      </c>
      <c r="B133" s="219" t="s">
        <v>359</v>
      </c>
      <c r="C133" s="213"/>
    </row>
    <row r="134" spans="1:3" s="197" customFormat="1" ht="12" customHeight="1" thickBot="1">
      <c r="A134" s="206" t="s">
        <v>263</v>
      </c>
      <c r="B134" s="220" t="s">
        <v>360</v>
      </c>
      <c r="C134" s="213"/>
    </row>
    <row r="135" spans="1:3" s="197" customFormat="1" ht="12" customHeight="1" thickBot="1">
      <c r="A135" s="166" t="s">
        <v>19</v>
      </c>
      <c r="B135" s="218" t="s">
        <v>361</v>
      </c>
      <c r="C135" s="180">
        <f>+C136+C137+C138+C140+C139</f>
        <v>0</v>
      </c>
    </row>
    <row r="136" spans="1:3" s="197" customFormat="1" ht="12" customHeight="1">
      <c r="A136" s="170" t="s">
        <v>83</v>
      </c>
      <c r="B136" s="219" t="s">
        <v>362</v>
      </c>
      <c r="C136" s="213"/>
    </row>
    <row r="137" spans="1:3" s="197" customFormat="1" ht="12" customHeight="1">
      <c r="A137" s="170" t="s">
        <v>84</v>
      </c>
      <c r="B137" s="219" t="s">
        <v>363</v>
      </c>
      <c r="C137" s="213"/>
    </row>
    <row r="138" spans="1:3" s="197" customFormat="1" ht="12" customHeight="1">
      <c r="A138" s="170" t="s">
        <v>270</v>
      </c>
      <c r="B138" s="219" t="s">
        <v>364</v>
      </c>
      <c r="C138" s="213"/>
    </row>
    <row r="139" spans="1:3" s="197" customFormat="1" ht="12" customHeight="1" thickBot="1">
      <c r="A139" s="206" t="s">
        <v>272</v>
      </c>
      <c r="B139" s="220" t="s">
        <v>365</v>
      </c>
      <c r="C139" s="213"/>
    </row>
    <row r="140" spans="1:3" s="197" customFormat="1" ht="12" customHeight="1" thickBot="1">
      <c r="A140" s="166" t="s">
        <v>20</v>
      </c>
      <c r="B140" s="218" t="s">
        <v>366</v>
      </c>
      <c r="C140" s="213"/>
    </row>
    <row r="141" spans="1:3" s="197" customFormat="1" ht="12" customHeight="1" thickBot="1">
      <c r="A141" s="170" t="s">
        <v>139</v>
      </c>
      <c r="B141" s="219" t="s">
        <v>367</v>
      </c>
      <c r="C141" s="221">
        <f>+C142+C143+C144+C145</f>
        <v>0</v>
      </c>
    </row>
    <row r="142" spans="1:3" s="197" customFormat="1" ht="12" customHeight="1">
      <c r="A142" s="170" t="s">
        <v>140</v>
      </c>
      <c r="B142" s="219" t="s">
        <v>368</v>
      </c>
      <c r="C142" s="213"/>
    </row>
    <row r="143" spans="1:3" s="197" customFormat="1" ht="12" customHeight="1">
      <c r="A143" s="170" t="s">
        <v>176</v>
      </c>
      <c r="B143" s="219" t="s">
        <v>369</v>
      </c>
      <c r="C143" s="213"/>
    </row>
    <row r="144" spans="1:3" s="197" customFormat="1" ht="12" customHeight="1" thickBot="1">
      <c r="A144" s="170" t="s">
        <v>278</v>
      </c>
      <c r="B144" s="219" t="s">
        <v>370</v>
      </c>
      <c r="C144" s="213"/>
    </row>
    <row r="145" spans="1:9" s="197" customFormat="1" ht="15" customHeight="1" thickBot="1">
      <c r="A145" s="166" t="s">
        <v>21</v>
      </c>
      <c r="B145" s="218" t="s">
        <v>371</v>
      </c>
      <c r="C145" s="146">
        <f>C135</f>
        <v>0</v>
      </c>
      <c r="F145" s="222"/>
      <c r="G145" s="223"/>
      <c r="H145" s="223"/>
      <c r="I145" s="223"/>
    </row>
    <row r="146" spans="1:3" s="169" customFormat="1" ht="15" customHeight="1" thickBot="1">
      <c r="A146" s="224" t="s">
        <v>22</v>
      </c>
      <c r="B146" s="129" t="s">
        <v>372</v>
      </c>
      <c r="C146" s="146">
        <f>C125+C145</f>
        <v>45820014</v>
      </c>
    </row>
    <row r="147" ht="7.5" customHeight="1" thickBot="1">
      <c r="C147" s="146"/>
    </row>
    <row r="148" spans="1:3" ht="15.75">
      <c r="A148" s="437" t="s">
        <v>373</v>
      </c>
      <c r="B148" s="437"/>
      <c r="C148" s="437"/>
    </row>
    <row r="149" spans="1:3" ht="15" customHeight="1" thickBot="1">
      <c r="A149" s="431" t="s">
        <v>120</v>
      </c>
      <c r="B149" s="431"/>
      <c r="C149" s="114" t="s">
        <v>9</v>
      </c>
    </row>
    <row r="150" spans="1:4" ht="13.5" customHeight="1" thickBot="1">
      <c r="A150" s="3">
        <v>1</v>
      </c>
      <c r="B150" s="7" t="s">
        <v>374</v>
      </c>
      <c r="C150" s="112">
        <f>+C62-C125</f>
        <v>-5301199</v>
      </c>
      <c r="D150" s="147"/>
    </row>
    <row r="151" spans="1:3" ht="27.75" customHeight="1" thickBot="1">
      <c r="A151" s="3" t="s">
        <v>14</v>
      </c>
      <c r="B151" s="7" t="s">
        <v>375</v>
      </c>
      <c r="C151" s="112">
        <f>+C85-C145</f>
        <v>7600710</v>
      </c>
    </row>
  </sheetData>
  <sheetProtection/>
  <mergeCells count="8">
    <mergeCell ref="A148:C148"/>
    <mergeCell ref="A149:B149"/>
    <mergeCell ref="A1:C1"/>
    <mergeCell ref="A3:C3"/>
    <mergeCell ref="A4:B4"/>
    <mergeCell ref="A88:C88"/>
    <mergeCell ref="A89:B89"/>
    <mergeCell ref="A2:C2"/>
  </mergeCells>
  <printOptions/>
  <pageMargins left="0.75" right="0.75" top="0.78" bottom="0.73" header="0.5" footer="0.5"/>
  <pageSetup fitToHeight="2" fitToWidth="3" horizontalDpi="300" verticalDpi="300" orientation="portrait" paperSize="9" scale="64" r:id="rId1"/>
  <rowBreaks count="1" manualBreakCount="1">
    <brk id="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30" customWidth="1"/>
    <col min="2" max="2" width="91.625" style="130" customWidth="1"/>
    <col min="3" max="3" width="22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543</v>
      </c>
      <c r="B1" s="433"/>
      <c r="C1" s="433"/>
      <c r="D1" s="138"/>
      <c r="E1" s="138"/>
      <c r="F1" s="138"/>
    </row>
    <row r="2" spans="1:6" ht="15.75">
      <c r="A2" s="436" t="s">
        <v>538</v>
      </c>
      <c r="B2" s="436"/>
      <c r="C2" s="436"/>
      <c r="D2" s="325"/>
      <c r="E2" s="325"/>
      <c r="F2" s="325"/>
    </row>
    <row r="3" spans="1:3" ht="15.75" customHeight="1">
      <c r="A3" s="434" t="s">
        <v>10</v>
      </c>
      <c r="B3" s="434"/>
      <c r="C3" s="434"/>
    </row>
    <row r="4" spans="1:3" ht="15.75" customHeight="1" thickBot="1">
      <c r="A4" s="431" t="s">
        <v>118</v>
      </c>
      <c r="B4" s="431"/>
      <c r="C4" s="114" t="s">
        <v>9</v>
      </c>
    </row>
    <row r="5" spans="1:3" ht="37.5" customHeight="1" thickBot="1">
      <c r="A5" s="4" t="s">
        <v>60</v>
      </c>
      <c r="B5" s="5" t="s">
        <v>12</v>
      </c>
      <c r="C5" s="15" t="s">
        <v>488</v>
      </c>
    </row>
    <row r="6" spans="1:3" s="143" customFormat="1" ht="12" customHeight="1" thickBot="1">
      <c r="A6" s="140">
        <v>1</v>
      </c>
      <c r="B6" s="141">
        <v>2</v>
      </c>
      <c r="C6" s="142">
        <v>3</v>
      </c>
    </row>
    <row r="7" spans="1:3" s="169" customFormat="1" ht="12" customHeight="1" thickBot="1">
      <c r="A7" s="166" t="s">
        <v>13</v>
      </c>
      <c r="B7" s="167" t="s">
        <v>211</v>
      </c>
      <c r="C7" s="168">
        <f>+C8+C9+C10+C11+C12+C13</f>
        <v>0</v>
      </c>
    </row>
    <row r="8" spans="1:3" s="169" customFormat="1" ht="12" customHeight="1">
      <c r="A8" s="170" t="s">
        <v>85</v>
      </c>
      <c r="B8" s="171" t="s">
        <v>212</v>
      </c>
      <c r="C8" s="172"/>
    </row>
    <row r="9" spans="1:3" s="169" customFormat="1" ht="12" customHeight="1">
      <c r="A9" s="173" t="s">
        <v>86</v>
      </c>
      <c r="B9" s="174" t="s">
        <v>213</v>
      </c>
      <c r="C9" s="175"/>
    </row>
    <row r="10" spans="1:3" s="169" customFormat="1" ht="12" customHeight="1">
      <c r="A10" s="173" t="s">
        <v>87</v>
      </c>
      <c r="B10" s="174" t="s">
        <v>214</v>
      </c>
      <c r="C10" s="175"/>
    </row>
    <row r="11" spans="1:3" s="169" customFormat="1" ht="12" customHeight="1">
      <c r="A11" s="173" t="s">
        <v>88</v>
      </c>
      <c r="B11" s="174" t="s">
        <v>215</v>
      </c>
      <c r="C11" s="175"/>
    </row>
    <row r="12" spans="1:3" s="169" customFormat="1" ht="12" customHeight="1">
      <c r="A12" s="173" t="s">
        <v>112</v>
      </c>
      <c r="B12" s="174" t="s">
        <v>216</v>
      </c>
      <c r="C12" s="175"/>
    </row>
    <row r="13" spans="1:3" s="169" customFormat="1" ht="12" customHeight="1" thickBot="1">
      <c r="A13" s="176" t="s">
        <v>89</v>
      </c>
      <c r="B13" s="177" t="s">
        <v>217</v>
      </c>
      <c r="C13" s="175"/>
    </row>
    <row r="14" spans="1:3" s="169" customFormat="1" ht="12" customHeight="1" thickBot="1">
      <c r="A14" s="166" t="s">
        <v>14</v>
      </c>
      <c r="B14" s="178" t="s">
        <v>218</v>
      </c>
      <c r="C14" s="168">
        <f>+C15+C16+C17+C18+C19</f>
        <v>0</v>
      </c>
    </row>
    <row r="15" spans="1:3" s="169" customFormat="1" ht="12" customHeight="1">
      <c r="A15" s="170" t="s">
        <v>91</v>
      </c>
      <c r="B15" s="171" t="s">
        <v>219</v>
      </c>
      <c r="C15" s="172"/>
    </row>
    <row r="16" spans="1:3" s="169" customFormat="1" ht="12" customHeight="1">
      <c r="A16" s="173" t="s">
        <v>92</v>
      </c>
      <c r="B16" s="174" t="s">
        <v>220</v>
      </c>
      <c r="C16" s="175"/>
    </row>
    <row r="17" spans="1:3" s="169" customFormat="1" ht="12" customHeight="1">
      <c r="A17" s="173" t="s">
        <v>93</v>
      </c>
      <c r="B17" s="174" t="s">
        <v>221</v>
      </c>
      <c r="C17" s="175"/>
    </row>
    <row r="18" spans="1:3" s="169" customFormat="1" ht="12" customHeight="1">
      <c r="A18" s="173" t="s">
        <v>94</v>
      </c>
      <c r="B18" s="174" t="s">
        <v>222</v>
      </c>
      <c r="C18" s="175"/>
    </row>
    <row r="19" spans="1:3" s="169" customFormat="1" ht="12" customHeight="1">
      <c r="A19" s="173" t="s">
        <v>95</v>
      </c>
      <c r="B19" s="174" t="s">
        <v>223</v>
      </c>
      <c r="C19" s="175"/>
    </row>
    <row r="20" spans="1:3" s="169" customFormat="1" ht="12" customHeight="1" thickBot="1">
      <c r="A20" s="176" t="s">
        <v>104</v>
      </c>
      <c r="B20" s="177" t="s">
        <v>224</v>
      </c>
      <c r="C20" s="179"/>
    </row>
    <row r="21" spans="1:3" s="169" customFormat="1" ht="12" customHeight="1" thickBot="1">
      <c r="A21" s="166" t="s">
        <v>15</v>
      </c>
      <c r="B21" s="167" t="s">
        <v>225</v>
      </c>
      <c r="C21" s="168">
        <f>+C22+C23+C24+C25+C26</f>
        <v>0</v>
      </c>
    </row>
    <row r="22" spans="1:3" s="169" customFormat="1" ht="12" customHeight="1">
      <c r="A22" s="170" t="s">
        <v>74</v>
      </c>
      <c r="B22" s="171" t="s">
        <v>226</v>
      </c>
      <c r="C22" s="172"/>
    </row>
    <row r="23" spans="1:3" s="169" customFormat="1" ht="12" customHeight="1">
      <c r="A23" s="173" t="s">
        <v>75</v>
      </c>
      <c r="B23" s="174" t="s">
        <v>227</v>
      </c>
      <c r="C23" s="175"/>
    </row>
    <row r="24" spans="1:3" s="169" customFormat="1" ht="12" customHeight="1">
      <c r="A24" s="173" t="s">
        <v>76</v>
      </c>
      <c r="B24" s="174" t="s">
        <v>228</v>
      </c>
      <c r="C24" s="175"/>
    </row>
    <row r="25" spans="1:3" s="169" customFormat="1" ht="12" customHeight="1">
      <c r="A25" s="173" t="s">
        <v>77</v>
      </c>
      <c r="B25" s="174" t="s">
        <v>229</v>
      </c>
      <c r="C25" s="175"/>
    </row>
    <row r="26" spans="1:3" s="169" customFormat="1" ht="12" customHeight="1">
      <c r="A26" s="173" t="s">
        <v>129</v>
      </c>
      <c r="B26" s="174" t="s">
        <v>230</v>
      </c>
      <c r="C26" s="175"/>
    </row>
    <row r="27" spans="1:3" s="169" customFormat="1" ht="12" customHeight="1" thickBot="1">
      <c r="A27" s="176" t="s">
        <v>130</v>
      </c>
      <c r="B27" s="177" t="s">
        <v>231</v>
      </c>
      <c r="C27" s="179"/>
    </row>
    <row r="28" spans="1:3" s="169" customFormat="1" ht="12" customHeight="1" thickBot="1">
      <c r="A28" s="166" t="s">
        <v>131</v>
      </c>
      <c r="B28" s="167" t="s">
        <v>232</v>
      </c>
      <c r="C28" s="180">
        <f>+C29+C32+C33+C34</f>
        <v>0</v>
      </c>
    </row>
    <row r="29" spans="1:3" s="169" customFormat="1" ht="12" customHeight="1">
      <c r="A29" s="170" t="s">
        <v>233</v>
      </c>
      <c r="B29" s="171" t="s">
        <v>234</v>
      </c>
      <c r="C29" s="181"/>
    </row>
    <row r="30" spans="1:3" s="169" customFormat="1" ht="12" customHeight="1">
      <c r="A30" s="173" t="s">
        <v>235</v>
      </c>
      <c r="B30" s="174" t="s">
        <v>236</v>
      </c>
      <c r="C30" s="175"/>
    </row>
    <row r="31" spans="1:3" s="169" customFormat="1" ht="12" customHeight="1">
      <c r="A31" s="173" t="s">
        <v>237</v>
      </c>
      <c r="B31" s="174" t="s">
        <v>238</v>
      </c>
      <c r="C31" s="175"/>
    </row>
    <row r="32" spans="1:3" s="169" customFormat="1" ht="12" customHeight="1">
      <c r="A32" s="173" t="s">
        <v>239</v>
      </c>
      <c r="B32" s="174" t="s">
        <v>240</v>
      </c>
      <c r="C32" s="175"/>
    </row>
    <row r="33" spans="1:3" s="169" customFormat="1" ht="12" customHeight="1">
      <c r="A33" s="173" t="s">
        <v>241</v>
      </c>
      <c r="B33" s="174" t="s">
        <v>242</v>
      </c>
      <c r="C33" s="175"/>
    </row>
    <row r="34" spans="1:3" s="169" customFormat="1" ht="12" customHeight="1" thickBot="1">
      <c r="A34" s="176" t="s">
        <v>243</v>
      </c>
      <c r="B34" s="177" t="s">
        <v>244</v>
      </c>
      <c r="C34" s="179"/>
    </row>
    <row r="35" spans="1:3" s="169" customFormat="1" ht="12" customHeight="1" thickBot="1">
      <c r="A35" s="166" t="s">
        <v>17</v>
      </c>
      <c r="B35" s="167" t="s">
        <v>245</v>
      </c>
      <c r="C35" s="168"/>
    </row>
    <row r="36" spans="1:3" s="169" customFormat="1" ht="12" customHeight="1">
      <c r="A36" s="170" t="s">
        <v>78</v>
      </c>
      <c r="B36" s="171" t="s">
        <v>246</v>
      </c>
      <c r="C36" s="172"/>
    </row>
    <row r="37" spans="1:3" s="169" customFormat="1" ht="12" customHeight="1">
      <c r="A37" s="173" t="s">
        <v>79</v>
      </c>
      <c r="B37" s="174" t="s">
        <v>247</v>
      </c>
      <c r="C37" s="175"/>
    </row>
    <row r="38" spans="1:3" s="169" customFormat="1" ht="12" customHeight="1">
      <c r="A38" s="173" t="s">
        <v>80</v>
      </c>
      <c r="B38" s="174" t="s">
        <v>248</v>
      </c>
      <c r="C38" s="175" t="s">
        <v>445</v>
      </c>
    </row>
    <row r="39" spans="1:3" s="169" customFormat="1" ht="12" customHeight="1">
      <c r="A39" s="173" t="s">
        <v>133</v>
      </c>
      <c r="B39" s="174" t="s">
        <v>249</v>
      </c>
      <c r="C39" s="175"/>
    </row>
    <row r="40" spans="1:3" s="169" customFormat="1" ht="12" customHeight="1">
      <c r="A40" s="173" t="s">
        <v>134</v>
      </c>
      <c r="B40" s="174" t="s">
        <v>250</v>
      </c>
      <c r="C40" s="175"/>
    </row>
    <row r="41" spans="1:3" s="169" customFormat="1" ht="12" customHeight="1">
      <c r="A41" s="173" t="s">
        <v>135</v>
      </c>
      <c r="B41" s="174" t="s">
        <v>251</v>
      </c>
      <c r="C41" s="175"/>
    </row>
    <row r="42" spans="1:3" s="169" customFormat="1" ht="12" customHeight="1">
      <c r="A42" s="173" t="s">
        <v>136</v>
      </c>
      <c r="B42" s="174" t="s">
        <v>252</v>
      </c>
      <c r="C42" s="175"/>
    </row>
    <row r="43" spans="1:3" s="169" customFormat="1" ht="12" customHeight="1">
      <c r="A43" s="173" t="s">
        <v>137</v>
      </c>
      <c r="B43" s="174" t="s">
        <v>253</v>
      </c>
      <c r="C43" s="175"/>
    </row>
    <row r="44" spans="1:3" s="169" customFormat="1" ht="12" customHeight="1">
      <c r="A44" s="173" t="s">
        <v>254</v>
      </c>
      <c r="B44" s="174" t="s">
        <v>255</v>
      </c>
      <c r="C44" s="182"/>
    </row>
    <row r="45" spans="1:3" s="169" customFormat="1" ht="12" customHeight="1" thickBot="1">
      <c r="A45" s="176" t="s">
        <v>256</v>
      </c>
      <c r="B45" s="177" t="s">
        <v>257</v>
      </c>
      <c r="C45" s="183"/>
    </row>
    <row r="46" spans="1:3" s="169" customFormat="1" ht="12" customHeight="1" thickBot="1">
      <c r="A46" s="166" t="s">
        <v>18</v>
      </c>
      <c r="B46" s="167" t="s">
        <v>258</v>
      </c>
      <c r="C46" s="168">
        <f>SUM(C47:C51)</f>
        <v>0</v>
      </c>
    </row>
    <row r="47" spans="1:3" s="169" customFormat="1" ht="12" customHeight="1">
      <c r="A47" s="170" t="s">
        <v>81</v>
      </c>
      <c r="B47" s="171" t="s">
        <v>259</v>
      </c>
      <c r="C47" s="184"/>
    </row>
    <row r="48" spans="1:3" s="169" customFormat="1" ht="12" customHeight="1">
      <c r="A48" s="173" t="s">
        <v>82</v>
      </c>
      <c r="B48" s="174" t="s">
        <v>260</v>
      </c>
      <c r="C48" s="182"/>
    </row>
    <row r="49" spans="1:3" s="169" customFormat="1" ht="12" customHeight="1">
      <c r="A49" s="173" t="s">
        <v>261</v>
      </c>
      <c r="B49" s="174" t="s">
        <v>262</v>
      </c>
      <c r="C49" s="182"/>
    </row>
    <row r="50" spans="1:3" s="169" customFormat="1" ht="12" customHeight="1">
      <c r="A50" s="173" t="s">
        <v>263</v>
      </c>
      <c r="B50" s="174" t="s">
        <v>264</v>
      </c>
      <c r="C50" s="182"/>
    </row>
    <row r="51" spans="1:3" s="169" customFormat="1" ht="12" customHeight="1" thickBot="1">
      <c r="A51" s="176" t="s">
        <v>265</v>
      </c>
      <c r="B51" s="177" t="s">
        <v>266</v>
      </c>
      <c r="C51" s="183"/>
    </row>
    <row r="52" spans="1:3" s="169" customFormat="1" ht="12" customHeight="1" thickBot="1">
      <c r="A52" s="166" t="s">
        <v>138</v>
      </c>
      <c r="B52" s="167" t="s">
        <v>267</v>
      </c>
      <c r="C52" s="168">
        <f>SUM(C53:C55)</f>
        <v>0</v>
      </c>
    </row>
    <row r="53" spans="1:3" s="169" customFormat="1" ht="12" customHeight="1">
      <c r="A53" s="170" t="s">
        <v>83</v>
      </c>
      <c r="B53" s="171" t="s">
        <v>268</v>
      </c>
      <c r="C53" s="172"/>
    </row>
    <row r="54" spans="1:3" s="169" customFormat="1" ht="12" customHeight="1">
      <c r="A54" s="173" t="s">
        <v>84</v>
      </c>
      <c r="B54" s="174" t="s">
        <v>269</v>
      </c>
      <c r="C54" s="175"/>
    </row>
    <row r="55" spans="1:3" s="169" customFormat="1" ht="12" customHeight="1">
      <c r="A55" s="173" t="s">
        <v>270</v>
      </c>
      <c r="B55" s="174" t="s">
        <v>271</v>
      </c>
      <c r="C55" s="175"/>
    </row>
    <row r="56" spans="1:3" s="169" customFormat="1" ht="12" customHeight="1" thickBot="1">
      <c r="A56" s="176" t="s">
        <v>272</v>
      </c>
      <c r="B56" s="177" t="s">
        <v>273</v>
      </c>
      <c r="C56" s="179"/>
    </row>
    <row r="57" spans="1:3" s="169" customFormat="1" ht="12" customHeight="1" thickBot="1">
      <c r="A57" s="166" t="s">
        <v>20</v>
      </c>
      <c r="B57" s="178" t="s">
        <v>274</v>
      </c>
      <c r="C57" s="168">
        <f>SUM(C58:C60)</f>
        <v>0</v>
      </c>
    </row>
    <row r="58" spans="1:3" s="169" customFormat="1" ht="12" customHeight="1">
      <c r="A58" s="170" t="s">
        <v>139</v>
      </c>
      <c r="B58" s="171" t="s">
        <v>275</v>
      </c>
      <c r="C58" s="182"/>
    </row>
    <row r="59" spans="1:3" s="169" customFormat="1" ht="12" customHeight="1">
      <c r="A59" s="173" t="s">
        <v>140</v>
      </c>
      <c r="B59" s="174" t="s">
        <v>276</v>
      </c>
      <c r="C59" s="182"/>
    </row>
    <row r="60" spans="1:3" s="169" customFormat="1" ht="12" customHeight="1">
      <c r="A60" s="173" t="s">
        <v>176</v>
      </c>
      <c r="B60" s="174" t="s">
        <v>277</v>
      </c>
      <c r="C60" s="182"/>
    </row>
    <row r="61" spans="1:3" s="169" customFormat="1" ht="12" customHeight="1" thickBot="1">
      <c r="A61" s="176" t="s">
        <v>278</v>
      </c>
      <c r="B61" s="177" t="s">
        <v>279</v>
      </c>
      <c r="C61" s="182"/>
    </row>
    <row r="62" spans="1:3" s="169" customFormat="1" ht="12" customHeight="1" thickBot="1">
      <c r="A62" s="166" t="s">
        <v>21</v>
      </c>
      <c r="B62" s="167" t="s">
        <v>280</v>
      </c>
      <c r="C62" s="180">
        <f>+C7+C14+C21+C28+C35+C46+C52+C57</f>
        <v>0</v>
      </c>
    </row>
    <row r="63" spans="1:3" s="169" customFormat="1" ht="12" customHeight="1" thickBot="1">
      <c r="A63" s="185" t="s">
        <v>281</v>
      </c>
      <c r="B63" s="178" t="s">
        <v>282</v>
      </c>
      <c r="C63" s="168">
        <f>SUM(C64:C66)</f>
        <v>0</v>
      </c>
    </row>
    <row r="64" spans="1:3" s="169" customFormat="1" ht="12" customHeight="1">
      <c r="A64" s="170" t="s">
        <v>283</v>
      </c>
      <c r="B64" s="171" t="s">
        <v>284</v>
      </c>
      <c r="C64" s="182"/>
    </row>
    <row r="65" spans="1:3" s="169" customFormat="1" ht="12" customHeight="1">
      <c r="A65" s="173" t="s">
        <v>285</v>
      </c>
      <c r="B65" s="174" t="s">
        <v>286</v>
      </c>
      <c r="C65" s="182"/>
    </row>
    <row r="66" spans="1:3" s="169" customFormat="1" ht="12" customHeight="1" thickBot="1">
      <c r="A66" s="176" t="s">
        <v>287</v>
      </c>
      <c r="B66" s="186" t="s">
        <v>288</v>
      </c>
      <c r="C66" s="182"/>
    </row>
    <row r="67" spans="1:3" s="169" customFormat="1" ht="12" customHeight="1" thickBot="1">
      <c r="A67" s="185" t="s">
        <v>289</v>
      </c>
      <c r="B67" s="178" t="s">
        <v>290</v>
      </c>
      <c r="C67" s="168">
        <f>SUM(C68:C71)</f>
        <v>0</v>
      </c>
    </row>
    <row r="68" spans="1:3" s="169" customFormat="1" ht="12" customHeight="1">
      <c r="A68" s="170" t="s">
        <v>113</v>
      </c>
      <c r="B68" s="171" t="s">
        <v>291</v>
      </c>
      <c r="C68" s="182"/>
    </row>
    <row r="69" spans="1:3" s="169" customFormat="1" ht="12" customHeight="1">
      <c r="A69" s="173" t="s">
        <v>114</v>
      </c>
      <c r="B69" s="174" t="s">
        <v>292</v>
      </c>
      <c r="C69" s="182"/>
    </row>
    <row r="70" spans="1:3" s="169" customFormat="1" ht="12" customHeight="1">
      <c r="A70" s="173" t="s">
        <v>293</v>
      </c>
      <c r="B70" s="174" t="s">
        <v>294</v>
      </c>
      <c r="C70" s="182"/>
    </row>
    <row r="71" spans="1:3" s="169" customFormat="1" ht="12" customHeight="1" thickBot="1">
      <c r="A71" s="176" t="s">
        <v>295</v>
      </c>
      <c r="B71" s="177" t="s">
        <v>296</v>
      </c>
      <c r="C71" s="182"/>
    </row>
    <row r="72" spans="1:3" s="169" customFormat="1" ht="12" customHeight="1" thickBot="1">
      <c r="A72" s="185" t="s">
        <v>297</v>
      </c>
      <c r="B72" s="178" t="s">
        <v>298</v>
      </c>
      <c r="C72" s="168">
        <f>SUM(C73:C74)</f>
        <v>0</v>
      </c>
    </row>
    <row r="73" spans="1:3" s="169" customFormat="1" ht="12" customHeight="1">
      <c r="A73" s="170" t="s">
        <v>299</v>
      </c>
      <c r="B73" s="171" t="s">
        <v>300</v>
      </c>
      <c r="C73" s="182"/>
    </row>
    <row r="74" spans="1:3" s="169" customFormat="1" ht="12" customHeight="1" thickBot="1">
      <c r="A74" s="176" t="s">
        <v>301</v>
      </c>
      <c r="B74" s="177" t="s">
        <v>302</v>
      </c>
      <c r="C74" s="182"/>
    </row>
    <row r="75" spans="1:3" s="169" customFormat="1" ht="12" customHeight="1" thickBot="1">
      <c r="A75" s="185" t="s">
        <v>303</v>
      </c>
      <c r="B75" s="178" t="s">
        <v>304</v>
      </c>
      <c r="C75" s="168">
        <f>SUM(C76:C78)</f>
        <v>0</v>
      </c>
    </row>
    <row r="76" spans="1:3" s="169" customFormat="1" ht="12" customHeight="1">
      <c r="A76" s="170" t="s">
        <v>305</v>
      </c>
      <c r="B76" s="171" t="s">
        <v>306</v>
      </c>
      <c r="C76" s="182"/>
    </row>
    <row r="77" spans="1:3" s="169" customFormat="1" ht="12" customHeight="1">
      <c r="A77" s="173" t="s">
        <v>307</v>
      </c>
      <c r="B77" s="174" t="s">
        <v>308</v>
      </c>
      <c r="C77" s="182"/>
    </row>
    <row r="78" spans="1:3" s="169" customFormat="1" ht="12" customHeight="1" thickBot="1">
      <c r="A78" s="176" t="s">
        <v>309</v>
      </c>
      <c r="B78" s="177" t="s">
        <v>310</v>
      </c>
      <c r="C78" s="182"/>
    </row>
    <row r="79" spans="1:3" s="169" customFormat="1" ht="12" customHeight="1" thickBot="1">
      <c r="A79" s="185" t="s">
        <v>311</v>
      </c>
      <c r="B79" s="178" t="s">
        <v>312</v>
      </c>
      <c r="C79" s="168">
        <f>SUM(C80:C83)</f>
        <v>0</v>
      </c>
    </row>
    <row r="80" spans="1:3" s="169" customFormat="1" ht="12" customHeight="1">
      <c r="A80" s="187" t="s">
        <v>313</v>
      </c>
      <c r="B80" s="171" t="s">
        <v>314</v>
      </c>
      <c r="C80" s="182"/>
    </row>
    <row r="81" spans="1:3" s="169" customFormat="1" ht="12" customHeight="1">
      <c r="A81" s="188" t="s">
        <v>315</v>
      </c>
      <c r="B81" s="174" t="s">
        <v>316</v>
      </c>
      <c r="C81" s="182"/>
    </row>
    <row r="82" spans="1:3" s="169" customFormat="1" ht="12" customHeight="1">
      <c r="A82" s="188" t="s">
        <v>317</v>
      </c>
      <c r="B82" s="174" t="s">
        <v>318</v>
      </c>
      <c r="C82" s="182"/>
    </row>
    <row r="83" spans="1:3" s="169" customFormat="1" ht="12" customHeight="1" thickBot="1">
      <c r="A83" s="189" t="s">
        <v>319</v>
      </c>
      <c r="B83" s="177" t="s">
        <v>320</v>
      </c>
      <c r="C83" s="182"/>
    </row>
    <row r="84" spans="1:3" s="169" customFormat="1" ht="13.5" customHeight="1" thickBot="1">
      <c r="A84" s="185" t="s">
        <v>321</v>
      </c>
      <c r="B84" s="178" t="s">
        <v>322</v>
      </c>
      <c r="C84" s="190"/>
    </row>
    <row r="85" spans="1:3" s="169" customFormat="1" ht="15.75" customHeight="1" thickBot="1">
      <c r="A85" s="185" t="s">
        <v>323</v>
      </c>
      <c r="B85" s="191" t="s">
        <v>324</v>
      </c>
      <c r="C85" s="180">
        <f>+C63+C67+C72+C75+C79+C84</f>
        <v>0</v>
      </c>
    </row>
    <row r="86" spans="1:3" s="169" customFormat="1" ht="16.5" customHeight="1" thickBot="1">
      <c r="A86" s="192" t="s">
        <v>325</v>
      </c>
      <c r="B86" s="193" t="s">
        <v>326</v>
      </c>
      <c r="C86" s="180">
        <f>+C62+C85</f>
        <v>0</v>
      </c>
    </row>
    <row r="87" spans="1:3" s="144" customFormat="1" ht="83.25" customHeight="1">
      <c r="A87" s="1"/>
      <c r="B87" s="2"/>
      <c r="C87" s="113"/>
    </row>
    <row r="88" spans="1:3" ht="16.5" customHeight="1">
      <c r="A88" s="434" t="s">
        <v>42</v>
      </c>
      <c r="B88" s="434"/>
      <c r="C88" s="434"/>
    </row>
    <row r="89" spans="1:3" s="145" customFormat="1" ht="16.5" customHeight="1" thickBot="1">
      <c r="A89" s="435" t="s">
        <v>119</v>
      </c>
      <c r="B89" s="435"/>
      <c r="C89" s="114" t="s">
        <v>9</v>
      </c>
    </row>
    <row r="90" spans="1:3" ht="37.5" customHeight="1" thickBot="1">
      <c r="A90" s="4" t="s">
        <v>60</v>
      </c>
      <c r="B90" s="5" t="s">
        <v>43</v>
      </c>
      <c r="C90" s="15" t="s">
        <v>488</v>
      </c>
    </row>
    <row r="91" spans="1:3" s="169" customFormat="1" ht="12" customHeight="1" thickBot="1">
      <c r="A91" s="4">
        <v>1</v>
      </c>
      <c r="B91" s="5">
        <v>2</v>
      </c>
      <c r="C91" s="15">
        <v>3</v>
      </c>
    </row>
    <row r="92" spans="1:3" s="197" customFormat="1" ht="12" customHeight="1" thickBot="1">
      <c r="A92" s="194" t="s">
        <v>13</v>
      </c>
      <c r="B92" s="195" t="s">
        <v>419</v>
      </c>
      <c r="C92" s="196">
        <f>C93+C94+C95+C97</f>
        <v>0</v>
      </c>
    </row>
    <row r="93" spans="1:3" s="197" customFormat="1" ht="12" customHeight="1">
      <c r="A93" s="198" t="s">
        <v>85</v>
      </c>
      <c r="B93" s="199" t="s">
        <v>44</v>
      </c>
      <c r="C93" s="200"/>
    </row>
    <row r="94" spans="1:3" s="197" customFormat="1" ht="12" customHeight="1">
      <c r="A94" s="173" t="s">
        <v>86</v>
      </c>
      <c r="B94" s="201" t="s">
        <v>141</v>
      </c>
      <c r="C94" s="175"/>
    </row>
    <row r="95" spans="1:3" s="197" customFormat="1" ht="12" customHeight="1">
      <c r="A95" s="173" t="s">
        <v>87</v>
      </c>
      <c r="B95" s="201" t="s">
        <v>111</v>
      </c>
      <c r="C95" s="179"/>
    </row>
    <row r="96" spans="1:3" s="197" customFormat="1" ht="12" customHeight="1">
      <c r="A96" s="173" t="s">
        <v>88</v>
      </c>
      <c r="B96" s="202" t="s">
        <v>142</v>
      </c>
      <c r="C96" s="179"/>
    </row>
    <row r="97" spans="1:3" s="197" customFormat="1" ht="12" customHeight="1">
      <c r="A97" s="173" t="s">
        <v>99</v>
      </c>
      <c r="B97" s="203" t="s">
        <v>143</v>
      </c>
      <c r="C97" s="179"/>
    </row>
    <row r="98" spans="1:3" s="197" customFormat="1" ht="12" customHeight="1">
      <c r="A98" s="173" t="s">
        <v>89</v>
      </c>
      <c r="B98" s="201" t="s">
        <v>327</v>
      </c>
      <c r="C98" s="179"/>
    </row>
    <row r="99" spans="1:3" s="197" customFormat="1" ht="12" customHeight="1">
      <c r="A99" s="173" t="s">
        <v>90</v>
      </c>
      <c r="B99" s="204" t="s">
        <v>328</v>
      </c>
      <c r="C99" s="179"/>
    </row>
    <row r="100" spans="1:3" s="197" customFormat="1" ht="12" customHeight="1">
      <c r="A100" s="173" t="s">
        <v>100</v>
      </c>
      <c r="B100" s="205" t="s">
        <v>329</v>
      </c>
      <c r="C100" s="179"/>
    </row>
    <row r="101" spans="1:3" s="197" customFormat="1" ht="12" customHeight="1">
      <c r="A101" s="173" t="s">
        <v>101</v>
      </c>
      <c r="B101" s="205" t="s">
        <v>330</v>
      </c>
      <c r="C101" s="179"/>
    </row>
    <row r="102" spans="1:3" s="197" customFormat="1" ht="12" customHeight="1">
      <c r="A102" s="173" t="s">
        <v>102</v>
      </c>
      <c r="B102" s="204" t="s">
        <v>331</v>
      </c>
      <c r="C102" s="179"/>
    </row>
    <row r="103" spans="1:3" s="197" customFormat="1" ht="12" customHeight="1">
      <c r="A103" s="173" t="s">
        <v>103</v>
      </c>
      <c r="B103" s="204" t="s">
        <v>332</v>
      </c>
      <c r="C103" s="179"/>
    </row>
    <row r="104" spans="1:3" s="197" customFormat="1" ht="12" customHeight="1">
      <c r="A104" s="173" t="s">
        <v>105</v>
      </c>
      <c r="B104" s="205" t="s">
        <v>333</v>
      </c>
      <c r="C104" s="179"/>
    </row>
    <row r="105" spans="1:3" s="197" customFormat="1" ht="12" customHeight="1">
      <c r="A105" s="206" t="s">
        <v>144</v>
      </c>
      <c r="B105" s="207" t="s">
        <v>334</v>
      </c>
      <c r="C105" s="179"/>
    </row>
    <row r="106" spans="1:3" s="197" customFormat="1" ht="12" customHeight="1">
      <c r="A106" s="173" t="s">
        <v>335</v>
      </c>
      <c r="B106" s="207" t="s">
        <v>336</v>
      </c>
      <c r="C106" s="179"/>
    </row>
    <row r="107" spans="1:3" s="197" customFormat="1" ht="12" customHeight="1" thickBot="1">
      <c r="A107" s="208" t="s">
        <v>337</v>
      </c>
      <c r="B107" s="209" t="s">
        <v>338</v>
      </c>
      <c r="C107" s="210"/>
    </row>
    <row r="108" spans="1:3" s="197" customFormat="1" ht="12" customHeight="1" thickBot="1">
      <c r="A108" s="166" t="s">
        <v>14</v>
      </c>
      <c r="B108" s="211" t="s">
        <v>420</v>
      </c>
      <c r="C108" s="168">
        <f>C109+C111</f>
        <v>0</v>
      </c>
    </row>
    <row r="109" spans="1:3" s="197" customFormat="1" ht="12" customHeight="1">
      <c r="A109" s="170" t="s">
        <v>91</v>
      </c>
      <c r="B109" s="201" t="s">
        <v>175</v>
      </c>
      <c r="C109" s="172"/>
    </row>
    <row r="110" spans="1:3" s="197" customFormat="1" ht="12" customHeight="1">
      <c r="A110" s="170" t="s">
        <v>92</v>
      </c>
      <c r="B110" s="212" t="s">
        <v>339</v>
      </c>
      <c r="C110" s="172"/>
    </row>
    <row r="111" spans="1:3" s="197" customFormat="1" ht="12" customHeight="1">
      <c r="A111" s="170" t="s">
        <v>93</v>
      </c>
      <c r="B111" s="212" t="s">
        <v>145</v>
      </c>
      <c r="C111" s="175"/>
    </row>
    <row r="112" spans="1:3" s="197" customFormat="1" ht="12" customHeight="1">
      <c r="A112" s="170" t="s">
        <v>94</v>
      </c>
      <c r="B112" s="212" t="s">
        <v>340</v>
      </c>
      <c r="C112" s="213"/>
    </row>
    <row r="113" spans="1:3" s="197" customFormat="1" ht="12" customHeight="1">
      <c r="A113" s="170" t="s">
        <v>95</v>
      </c>
      <c r="B113" s="214" t="s">
        <v>177</v>
      </c>
      <c r="C113" s="213"/>
    </row>
    <row r="114" spans="1:3" s="197" customFormat="1" ht="12" customHeight="1">
      <c r="A114" s="170" t="s">
        <v>104</v>
      </c>
      <c r="B114" s="215" t="s">
        <v>341</v>
      </c>
      <c r="C114" s="213"/>
    </row>
    <row r="115" spans="1:3" s="197" customFormat="1" ht="12" customHeight="1">
      <c r="A115" s="170" t="s">
        <v>106</v>
      </c>
      <c r="B115" s="216" t="s">
        <v>342</v>
      </c>
      <c r="C115" s="213"/>
    </row>
    <row r="116" spans="1:3" s="197" customFormat="1" ht="12">
      <c r="A116" s="170" t="s">
        <v>146</v>
      </c>
      <c r="B116" s="205" t="s">
        <v>330</v>
      </c>
      <c r="C116" s="213"/>
    </row>
    <row r="117" spans="1:3" s="197" customFormat="1" ht="12" customHeight="1">
      <c r="A117" s="170" t="s">
        <v>147</v>
      </c>
      <c r="B117" s="205" t="s">
        <v>343</v>
      </c>
      <c r="C117" s="213"/>
    </row>
    <row r="118" spans="1:3" s="197" customFormat="1" ht="12" customHeight="1">
      <c r="A118" s="170" t="s">
        <v>148</v>
      </c>
      <c r="B118" s="205" t="s">
        <v>344</v>
      </c>
      <c r="C118" s="213"/>
    </row>
    <row r="119" spans="1:3" s="197" customFormat="1" ht="12" customHeight="1">
      <c r="A119" s="170" t="s">
        <v>345</v>
      </c>
      <c r="B119" s="205" t="s">
        <v>333</v>
      </c>
      <c r="C119" s="213"/>
    </row>
    <row r="120" spans="1:3" s="197" customFormat="1" ht="12" customHeight="1">
      <c r="A120" s="170" t="s">
        <v>346</v>
      </c>
      <c r="B120" s="205" t="s">
        <v>347</v>
      </c>
      <c r="C120" s="213"/>
    </row>
    <row r="121" spans="1:3" s="197" customFormat="1" ht="12.75" thickBot="1">
      <c r="A121" s="206" t="s">
        <v>348</v>
      </c>
      <c r="B121" s="205" t="s">
        <v>349</v>
      </c>
      <c r="C121" s="217"/>
    </row>
    <row r="122" spans="1:3" s="197" customFormat="1" ht="12" customHeight="1" thickBot="1">
      <c r="A122" s="166" t="s">
        <v>15</v>
      </c>
      <c r="B122" s="218" t="s">
        <v>350</v>
      </c>
      <c r="C122" s="168">
        <f>+C123+C124</f>
        <v>0</v>
      </c>
    </row>
    <row r="123" spans="1:3" s="197" customFormat="1" ht="12" customHeight="1">
      <c r="A123" s="170" t="s">
        <v>74</v>
      </c>
      <c r="B123" s="219" t="s">
        <v>51</v>
      </c>
      <c r="C123" s="172"/>
    </row>
    <row r="124" spans="1:3" s="197" customFormat="1" ht="12" customHeight="1" thickBot="1">
      <c r="A124" s="176" t="s">
        <v>75</v>
      </c>
      <c r="B124" s="212" t="s">
        <v>52</v>
      </c>
      <c r="C124" s="179"/>
    </row>
    <row r="125" spans="1:3" s="197" customFormat="1" ht="12" customHeight="1" thickBot="1">
      <c r="A125" s="166" t="s">
        <v>16</v>
      </c>
      <c r="B125" s="218" t="s">
        <v>351</v>
      </c>
      <c r="C125" s="168">
        <f>+C92+C108+C122</f>
        <v>0</v>
      </c>
    </row>
    <row r="126" spans="1:3" s="197" customFormat="1" ht="12" customHeight="1" thickBot="1">
      <c r="A126" s="166" t="s">
        <v>17</v>
      </c>
      <c r="B126" s="218" t="s">
        <v>352</v>
      </c>
      <c r="C126" s="168">
        <f>+C127+C128+C129</f>
        <v>0</v>
      </c>
    </row>
    <row r="127" spans="1:3" s="197" customFormat="1" ht="12" customHeight="1">
      <c r="A127" s="170" t="s">
        <v>78</v>
      </c>
      <c r="B127" s="219" t="s">
        <v>353</v>
      </c>
      <c r="C127" s="213"/>
    </row>
    <row r="128" spans="1:3" s="197" customFormat="1" ht="12" customHeight="1">
      <c r="A128" s="170" t="s">
        <v>79</v>
      </c>
      <c r="B128" s="219" t="s">
        <v>354</v>
      </c>
      <c r="C128" s="213"/>
    </row>
    <row r="129" spans="1:3" s="197" customFormat="1" ht="12" customHeight="1" thickBot="1">
      <c r="A129" s="206" t="s">
        <v>80</v>
      </c>
      <c r="B129" s="220" t="s">
        <v>355</v>
      </c>
      <c r="C129" s="213"/>
    </row>
    <row r="130" spans="1:3" s="197" customFormat="1" ht="12" customHeight="1" thickBot="1">
      <c r="A130" s="166" t="s">
        <v>18</v>
      </c>
      <c r="B130" s="218" t="s">
        <v>356</v>
      </c>
      <c r="C130" s="168">
        <f>+C131+C132+C133+C134</f>
        <v>0</v>
      </c>
    </row>
    <row r="131" spans="1:3" s="197" customFormat="1" ht="12" customHeight="1">
      <c r="A131" s="170" t="s">
        <v>81</v>
      </c>
      <c r="B131" s="219" t="s">
        <v>357</v>
      </c>
      <c r="C131" s="213"/>
    </row>
    <row r="132" spans="1:3" s="197" customFormat="1" ht="12" customHeight="1">
      <c r="A132" s="170" t="s">
        <v>82</v>
      </c>
      <c r="B132" s="219" t="s">
        <v>358</v>
      </c>
      <c r="C132" s="213"/>
    </row>
    <row r="133" spans="1:3" s="197" customFormat="1" ht="12" customHeight="1">
      <c r="A133" s="170" t="s">
        <v>261</v>
      </c>
      <c r="B133" s="219" t="s">
        <v>359</v>
      </c>
      <c r="C133" s="213"/>
    </row>
    <row r="134" spans="1:3" s="197" customFormat="1" ht="12" customHeight="1" thickBot="1">
      <c r="A134" s="206" t="s">
        <v>263</v>
      </c>
      <c r="B134" s="220" t="s">
        <v>360</v>
      </c>
      <c r="C134" s="213"/>
    </row>
    <row r="135" spans="1:3" s="197" customFormat="1" ht="12" customHeight="1" thickBot="1">
      <c r="A135" s="166" t="s">
        <v>19</v>
      </c>
      <c r="B135" s="218" t="s">
        <v>361</v>
      </c>
      <c r="C135" s="180">
        <f>+C136+C137+C138+C139</f>
        <v>0</v>
      </c>
    </row>
    <row r="136" spans="1:3" s="197" customFormat="1" ht="12" customHeight="1">
      <c r="A136" s="170" t="s">
        <v>83</v>
      </c>
      <c r="B136" s="219" t="s">
        <v>362</v>
      </c>
      <c r="C136" s="213"/>
    </row>
    <row r="137" spans="1:3" s="197" customFormat="1" ht="12" customHeight="1">
      <c r="A137" s="170" t="s">
        <v>84</v>
      </c>
      <c r="B137" s="219" t="s">
        <v>363</v>
      </c>
      <c r="C137" s="213"/>
    </row>
    <row r="138" spans="1:3" s="197" customFormat="1" ht="12" customHeight="1">
      <c r="A138" s="170" t="s">
        <v>270</v>
      </c>
      <c r="B138" s="219" t="s">
        <v>364</v>
      </c>
      <c r="C138" s="213"/>
    </row>
    <row r="139" spans="1:3" s="197" customFormat="1" ht="12" customHeight="1" thickBot="1">
      <c r="A139" s="206" t="s">
        <v>272</v>
      </c>
      <c r="B139" s="220" t="s">
        <v>365</v>
      </c>
      <c r="C139" s="213"/>
    </row>
    <row r="140" spans="1:3" s="197" customFormat="1" ht="12" customHeight="1" thickBot="1">
      <c r="A140" s="166" t="s">
        <v>20</v>
      </c>
      <c r="B140" s="218" t="s">
        <v>366</v>
      </c>
      <c r="C140" s="221">
        <f>+C141+C142+C143+C144</f>
        <v>0</v>
      </c>
    </row>
    <row r="141" spans="1:3" s="197" customFormat="1" ht="12" customHeight="1">
      <c r="A141" s="170" t="s">
        <v>139</v>
      </c>
      <c r="B141" s="219" t="s">
        <v>367</v>
      </c>
      <c r="C141" s="213"/>
    </row>
    <row r="142" spans="1:3" s="197" customFormat="1" ht="12" customHeight="1">
      <c r="A142" s="170" t="s">
        <v>140</v>
      </c>
      <c r="B142" s="219" t="s">
        <v>368</v>
      </c>
      <c r="C142" s="213"/>
    </row>
    <row r="143" spans="1:3" s="197" customFormat="1" ht="12" customHeight="1">
      <c r="A143" s="170" t="s">
        <v>176</v>
      </c>
      <c r="B143" s="219" t="s">
        <v>369</v>
      </c>
      <c r="C143" s="213"/>
    </row>
    <row r="144" spans="1:3" s="197" customFormat="1" ht="12" customHeight="1" thickBot="1">
      <c r="A144" s="170" t="s">
        <v>278</v>
      </c>
      <c r="B144" s="219" t="s">
        <v>370</v>
      </c>
      <c r="C144" s="213"/>
    </row>
    <row r="145" spans="1:9" s="197" customFormat="1" ht="15" customHeight="1" thickBot="1">
      <c r="A145" s="166" t="s">
        <v>21</v>
      </c>
      <c r="B145" s="218" t="s">
        <v>371</v>
      </c>
      <c r="C145" s="146">
        <f>+C126+C130+C135+C140</f>
        <v>0</v>
      </c>
      <c r="F145" s="222"/>
      <c r="G145" s="223"/>
      <c r="H145" s="223"/>
      <c r="I145" s="223"/>
    </row>
    <row r="146" spans="1:3" s="169" customFormat="1" ht="12.75" customHeight="1" thickBot="1">
      <c r="A146" s="224" t="s">
        <v>22</v>
      </c>
      <c r="B146" s="129" t="s">
        <v>372</v>
      </c>
      <c r="C146" s="146">
        <f>+C125+C145</f>
        <v>0</v>
      </c>
    </row>
    <row r="147" ht="7.5" customHeight="1"/>
    <row r="148" spans="1:3" ht="15.75">
      <c r="A148" s="437" t="s">
        <v>373</v>
      </c>
      <c r="B148" s="437"/>
      <c r="C148" s="437"/>
    </row>
    <row r="149" spans="1:3" ht="15" customHeight="1" thickBot="1">
      <c r="A149" s="431" t="s">
        <v>120</v>
      </c>
      <c r="B149" s="431"/>
      <c r="C149" s="114" t="s">
        <v>9</v>
      </c>
    </row>
    <row r="150" spans="1:4" ht="13.5" customHeight="1" thickBot="1">
      <c r="A150" s="3">
        <v>1</v>
      </c>
      <c r="B150" s="7" t="s">
        <v>374</v>
      </c>
      <c r="C150" s="112">
        <f>+C62-C125</f>
        <v>0</v>
      </c>
      <c r="D150" s="147"/>
    </row>
    <row r="151" spans="1:3" ht="27.75" customHeight="1" thickBot="1">
      <c r="A151" s="3" t="s">
        <v>14</v>
      </c>
      <c r="B151" s="7" t="s">
        <v>375</v>
      </c>
      <c r="C151" s="112">
        <f>+C85-C145</f>
        <v>0</v>
      </c>
    </row>
  </sheetData>
  <sheetProtection/>
  <mergeCells count="8">
    <mergeCell ref="A148:C148"/>
    <mergeCell ref="A149:B149"/>
    <mergeCell ref="A1:C1"/>
    <mergeCell ref="A3:C3"/>
    <mergeCell ref="A4:B4"/>
    <mergeCell ref="A88:C88"/>
    <mergeCell ref="A89:B89"/>
    <mergeCell ref="A2:C2"/>
  </mergeCells>
  <printOptions/>
  <pageMargins left="0.75" right="0.75" top="0.78" bottom="0.73" header="0.5" footer="0.5"/>
  <pageSetup fitToHeight="2" fitToWidth="3" horizontalDpi="300" verticalDpi="300" orientation="portrait" paperSize="9" scale="64" r:id="rId1"/>
  <rowBreaks count="1" manualBreakCount="1">
    <brk id="8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9.50390625" style="130" customWidth="1"/>
    <col min="2" max="2" width="79.625" style="130" customWidth="1"/>
    <col min="3" max="3" width="31.125" style="131" customWidth="1"/>
    <col min="4" max="4" width="9.00390625" style="139" customWidth="1"/>
    <col min="5" max="16384" width="9.375" style="139" customWidth="1"/>
  </cols>
  <sheetData>
    <row r="1" spans="1:6" ht="14.25" customHeight="1">
      <c r="A1" s="432" t="s">
        <v>544</v>
      </c>
      <c r="B1" s="433"/>
      <c r="C1" s="433"/>
      <c r="D1" s="138"/>
      <c r="E1" s="138"/>
      <c r="F1" s="138"/>
    </row>
    <row r="2" spans="1:6" ht="14.25" customHeight="1">
      <c r="A2" s="436" t="s">
        <v>504</v>
      </c>
      <c r="B2" s="436"/>
      <c r="C2" s="436"/>
      <c r="D2" s="325"/>
      <c r="E2" s="325"/>
      <c r="F2" s="325"/>
    </row>
    <row r="3" spans="1:3" ht="15.75" customHeight="1">
      <c r="A3" s="434" t="s">
        <v>10</v>
      </c>
      <c r="B3" s="434"/>
      <c r="C3" s="434"/>
    </row>
    <row r="4" spans="1:3" ht="15.75" customHeight="1" thickBot="1">
      <c r="A4" s="431" t="s">
        <v>118</v>
      </c>
      <c r="B4" s="431"/>
      <c r="C4" s="114" t="s">
        <v>9</v>
      </c>
    </row>
    <row r="5" spans="1:3" ht="24.75" thickBot="1">
      <c r="A5" s="4" t="s">
        <v>60</v>
      </c>
      <c r="B5" s="5" t="s">
        <v>12</v>
      </c>
      <c r="C5" s="15" t="s">
        <v>488</v>
      </c>
    </row>
    <row r="6" spans="1:3" s="143" customFormat="1" ht="11.25" customHeight="1" thickBot="1">
      <c r="A6" s="140">
        <v>1</v>
      </c>
      <c r="B6" s="141">
        <v>2</v>
      </c>
      <c r="C6" s="142">
        <v>3</v>
      </c>
    </row>
    <row r="7" spans="1:3" s="169" customFormat="1" ht="12" customHeight="1" thickBot="1">
      <c r="A7" s="166" t="s">
        <v>13</v>
      </c>
      <c r="B7" s="167" t="s">
        <v>211</v>
      </c>
      <c r="C7" s="168">
        <f>+C8+C9+C10+C11+C12+C13</f>
        <v>81101480</v>
      </c>
    </row>
    <row r="8" spans="1:3" s="169" customFormat="1" ht="12" customHeight="1">
      <c r="A8" s="170" t="s">
        <v>85</v>
      </c>
      <c r="B8" s="171" t="s">
        <v>212</v>
      </c>
      <c r="C8" s="172">
        <v>20873352</v>
      </c>
    </row>
    <row r="9" spans="1:3" s="169" customFormat="1" ht="12" customHeight="1">
      <c r="A9" s="173" t="s">
        <v>86</v>
      </c>
      <c r="B9" s="174" t="s">
        <v>213</v>
      </c>
      <c r="C9" s="175">
        <v>25421917</v>
      </c>
    </row>
    <row r="10" spans="1:3" s="169" customFormat="1" ht="12" customHeight="1">
      <c r="A10" s="173" t="s">
        <v>87</v>
      </c>
      <c r="B10" s="174" t="s">
        <v>214</v>
      </c>
      <c r="C10" s="175">
        <v>21830000</v>
      </c>
    </row>
    <row r="11" spans="1:3" s="169" customFormat="1" ht="12" customHeight="1">
      <c r="A11" s="173" t="s">
        <v>88</v>
      </c>
      <c r="B11" s="174" t="s">
        <v>215</v>
      </c>
      <c r="C11" s="175">
        <v>2030380</v>
      </c>
    </row>
    <row r="12" spans="1:3" s="169" customFormat="1" ht="12" customHeight="1">
      <c r="A12" s="173" t="s">
        <v>112</v>
      </c>
      <c r="B12" s="174" t="s">
        <v>216</v>
      </c>
      <c r="C12" s="175"/>
    </row>
    <row r="13" spans="1:3" s="169" customFormat="1" ht="12" customHeight="1" thickBot="1">
      <c r="A13" s="176" t="s">
        <v>89</v>
      </c>
      <c r="B13" s="177" t="s">
        <v>217</v>
      </c>
      <c r="C13" s="175">
        <v>10945831</v>
      </c>
    </row>
    <row r="14" spans="1:3" s="169" customFormat="1" ht="12" customHeight="1" thickBot="1">
      <c r="A14" s="166" t="s">
        <v>14</v>
      </c>
      <c r="B14" s="178" t="s">
        <v>218</v>
      </c>
      <c r="C14" s="168">
        <f>+C15+C16+C17+C18+C19</f>
        <v>35755729</v>
      </c>
    </row>
    <row r="15" spans="1:3" s="169" customFormat="1" ht="12" customHeight="1">
      <c r="A15" s="170" t="s">
        <v>91</v>
      </c>
      <c r="B15" s="171" t="s">
        <v>219</v>
      </c>
      <c r="C15" s="172">
        <v>288313</v>
      </c>
    </row>
    <row r="16" spans="1:3" s="169" customFormat="1" ht="12" customHeight="1">
      <c r="A16" s="173" t="s">
        <v>92</v>
      </c>
      <c r="B16" s="174" t="s">
        <v>220</v>
      </c>
      <c r="C16" s="175"/>
    </row>
    <row r="17" spans="1:3" s="169" customFormat="1" ht="12" customHeight="1">
      <c r="A17" s="173" t="s">
        <v>93</v>
      </c>
      <c r="B17" s="174" t="s">
        <v>221</v>
      </c>
      <c r="C17" s="175"/>
    </row>
    <row r="18" spans="1:3" s="169" customFormat="1" ht="12" customHeight="1">
      <c r="A18" s="173" t="s">
        <v>94</v>
      </c>
      <c r="B18" s="174" t="s">
        <v>222</v>
      </c>
      <c r="C18" s="175"/>
    </row>
    <row r="19" spans="1:3" s="169" customFormat="1" ht="12" customHeight="1">
      <c r="A19" s="173" t="s">
        <v>95</v>
      </c>
      <c r="B19" s="174" t="s">
        <v>223</v>
      </c>
      <c r="C19" s="175">
        <v>35467416</v>
      </c>
    </row>
    <row r="20" spans="1:3" s="169" customFormat="1" ht="12" customHeight="1" thickBot="1">
      <c r="A20" s="176" t="s">
        <v>104</v>
      </c>
      <c r="B20" s="177" t="s">
        <v>224</v>
      </c>
      <c r="C20" s="179"/>
    </row>
    <row r="21" spans="1:3" s="169" customFormat="1" ht="12" customHeight="1" thickBot="1">
      <c r="A21" s="166" t="s">
        <v>15</v>
      </c>
      <c r="B21" s="167" t="s">
        <v>225</v>
      </c>
      <c r="C21" s="168">
        <f>+C22+C23+C24+C25+C26</f>
        <v>0</v>
      </c>
    </row>
    <row r="22" spans="1:3" s="169" customFormat="1" ht="12" customHeight="1">
      <c r="A22" s="170" t="s">
        <v>74</v>
      </c>
      <c r="B22" s="171" t="s">
        <v>226</v>
      </c>
      <c r="C22" s="172"/>
    </row>
    <row r="23" spans="1:3" s="169" customFormat="1" ht="12" customHeight="1">
      <c r="A23" s="173" t="s">
        <v>75</v>
      </c>
      <c r="B23" s="174" t="s">
        <v>227</v>
      </c>
      <c r="C23" s="175"/>
    </row>
    <row r="24" spans="1:3" s="169" customFormat="1" ht="12" customHeight="1">
      <c r="A24" s="173" t="s">
        <v>76</v>
      </c>
      <c r="B24" s="174" t="s">
        <v>228</v>
      </c>
      <c r="C24" s="175"/>
    </row>
    <row r="25" spans="1:3" s="169" customFormat="1" ht="12" customHeight="1">
      <c r="A25" s="173" t="s">
        <v>77</v>
      </c>
      <c r="B25" s="174" t="s">
        <v>229</v>
      </c>
      <c r="C25" s="175"/>
    </row>
    <row r="26" spans="1:3" s="169" customFormat="1" ht="12" customHeight="1">
      <c r="A26" s="173" t="s">
        <v>129</v>
      </c>
      <c r="B26" s="174" t="s">
        <v>230</v>
      </c>
      <c r="C26" s="175"/>
    </row>
    <row r="27" spans="1:3" s="169" customFormat="1" ht="12" customHeight="1" thickBot="1">
      <c r="A27" s="176" t="s">
        <v>130</v>
      </c>
      <c r="B27" s="177" t="s">
        <v>231</v>
      </c>
      <c r="C27" s="179"/>
    </row>
    <row r="28" spans="1:3" s="169" customFormat="1" ht="12" customHeight="1" thickBot="1">
      <c r="A28" s="166" t="s">
        <v>131</v>
      </c>
      <c r="B28" s="167" t="s">
        <v>232</v>
      </c>
      <c r="C28" s="180">
        <f>+C29+C32+C33+C34</f>
        <v>31300000</v>
      </c>
    </row>
    <row r="29" spans="1:3" s="169" customFormat="1" ht="12" customHeight="1">
      <c r="A29" s="170" t="s">
        <v>233</v>
      </c>
      <c r="B29" s="171" t="s">
        <v>234</v>
      </c>
      <c r="C29" s="181">
        <f>C30+C31</f>
        <v>27200000</v>
      </c>
    </row>
    <row r="30" spans="1:3" s="169" customFormat="1" ht="12" customHeight="1">
      <c r="A30" s="173" t="s">
        <v>235</v>
      </c>
      <c r="B30" s="174" t="s">
        <v>236</v>
      </c>
      <c r="C30" s="175">
        <v>4400000</v>
      </c>
    </row>
    <row r="31" spans="1:3" s="169" customFormat="1" ht="12" customHeight="1">
      <c r="A31" s="173" t="s">
        <v>237</v>
      </c>
      <c r="B31" s="174" t="s">
        <v>238</v>
      </c>
      <c r="C31" s="175">
        <v>22800000</v>
      </c>
    </row>
    <row r="32" spans="1:3" s="169" customFormat="1" ht="12" customHeight="1">
      <c r="A32" s="173" t="s">
        <v>239</v>
      </c>
      <c r="B32" s="174" t="s">
        <v>240</v>
      </c>
      <c r="C32" s="175">
        <v>4000000</v>
      </c>
    </row>
    <row r="33" spans="1:3" s="169" customFormat="1" ht="12" customHeight="1">
      <c r="A33" s="173" t="s">
        <v>241</v>
      </c>
      <c r="B33" s="174" t="s">
        <v>242</v>
      </c>
      <c r="C33" s="175"/>
    </row>
    <row r="34" spans="1:3" s="169" customFormat="1" ht="12" customHeight="1" thickBot="1">
      <c r="A34" s="176" t="s">
        <v>243</v>
      </c>
      <c r="B34" s="177" t="s">
        <v>244</v>
      </c>
      <c r="C34" s="179">
        <v>100000</v>
      </c>
    </row>
    <row r="35" spans="1:3" s="169" customFormat="1" ht="12" customHeight="1" thickBot="1">
      <c r="A35" s="166" t="s">
        <v>17</v>
      </c>
      <c r="B35" s="167" t="s">
        <v>245</v>
      </c>
      <c r="C35" s="168">
        <f>SUM(C36:C45)</f>
        <v>11386711</v>
      </c>
    </row>
    <row r="36" spans="1:3" s="169" customFormat="1" ht="12" customHeight="1">
      <c r="A36" s="170" t="s">
        <v>78</v>
      </c>
      <c r="B36" s="171" t="s">
        <v>246</v>
      </c>
      <c r="C36" s="172">
        <v>300000</v>
      </c>
    </row>
    <row r="37" spans="1:3" s="169" customFormat="1" ht="12" customHeight="1">
      <c r="A37" s="173" t="s">
        <v>79</v>
      </c>
      <c r="B37" s="174" t="s">
        <v>247</v>
      </c>
      <c r="C37" s="175">
        <v>3429069</v>
      </c>
    </row>
    <row r="38" spans="1:3" s="169" customFormat="1" ht="12" customHeight="1">
      <c r="A38" s="173" t="s">
        <v>80</v>
      </c>
      <c r="B38" s="174" t="s">
        <v>248</v>
      </c>
      <c r="C38" s="175">
        <v>5002044</v>
      </c>
    </row>
    <row r="39" spans="1:3" s="169" customFormat="1" ht="12" customHeight="1">
      <c r="A39" s="173" t="s">
        <v>133</v>
      </c>
      <c r="B39" s="174" t="s">
        <v>249</v>
      </c>
      <c r="C39" s="175">
        <v>1040000</v>
      </c>
    </row>
    <row r="40" spans="1:3" s="169" customFormat="1" ht="12" customHeight="1">
      <c r="A40" s="173" t="s">
        <v>134</v>
      </c>
      <c r="B40" s="174" t="s">
        <v>250</v>
      </c>
      <c r="C40" s="175"/>
    </row>
    <row r="41" spans="1:3" s="169" customFormat="1" ht="12" customHeight="1">
      <c r="A41" s="173" t="s">
        <v>135</v>
      </c>
      <c r="B41" s="174" t="s">
        <v>251</v>
      </c>
      <c r="C41" s="175">
        <v>1615598</v>
      </c>
    </row>
    <row r="42" spans="1:3" s="169" customFormat="1" ht="12" customHeight="1">
      <c r="A42" s="173" t="s">
        <v>136</v>
      </c>
      <c r="B42" s="174" t="s">
        <v>252</v>
      </c>
      <c r="C42" s="175"/>
    </row>
    <row r="43" spans="1:3" s="169" customFormat="1" ht="12" customHeight="1">
      <c r="A43" s="173" t="s">
        <v>137</v>
      </c>
      <c r="B43" s="174" t="s">
        <v>253</v>
      </c>
      <c r="C43" s="175"/>
    </row>
    <row r="44" spans="1:3" s="169" customFormat="1" ht="12" customHeight="1">
      <c r="A44" s="173" t="s">
        <v>254</v>
      </c>
      <c r="B44" s="174" t="s">
        <v>255</v>
      </c>
      <c r="C44" s="182"/>
    </row>
    <row r="45" spans="1:3" s="169" customFormat="1" ht="12" customHeight="1" thickBot="1">
      <c r="A45" s="176" t="s">
        <v>256</v>
      </c>
      <c r="B45" s="177" t="s">
        <v>257</v>
      </c>
      <c r="C45" s="183"/>
    </row>
    <row r="46" spans="1:3" s="169" customFormat="1" ht="12" customHeight="1" thickBot="1">
      <c r="A46" s="166" t="s">
        <v>18</v>
      </c>
      <c r="B46" s="167" t="s">
        <v>258</v>
      </c>
      <c r="C46" s="168">
        <f>SUM(C47:C51)</f>
        <v>0</v>
      </c>
    </row>
    <row r="47" spans="1:3" s="169" customFormat="1" ht="12" customHeight="1">
      <c r="A47" s="170" t="s">
        <v>81</v>
      </c>
      <c r="B47" s="171" t="s">
        <v>259</v>
      </c>
      <c r="C47" s="184"/>
    </row>
    <row r="48" spans="1:3" s="169" customFormat="1" ht="12" customHeight="1">
      <c r="A48" s="173" t="s">
        <v>82</v>
      </c>
      <c r="B48" s="174" t="s">
        <v>260</v>
      </c>
      <c r="C48" s="182"/>
    </row>
    <row r="49" spans="1:3" s="169" customFormat="1" ht="12" customHeight="1">
      <c r="A49" s="173" t="s">
        <v>261</v>
      </c>
      <c r="B49" s="174" t="s">
        <v>262</v>
      </c>
      <c r="C49" s="182"/>
    </row>
    <row r="50" spans="1:3" s="169" customFormat="1" ht="12" customHeight="1">
      <c r="A50" s="173" t="s">
        <v>263</v>
      </c>
      <c r="B50" s="174" t="s">
        <v>264</v>
      </c>
      <c r="C50" s="182"/>
    </row>
    <row r="51" spans="1:3" s="169" customFormat="1" ht="12" customHeight="1" thickBot="1">
      <c r="A51" s="176" t="s">
        <v>265</v>
      </c>
      <c r="B51" s="177" t="s">
        <v>266</v>
      </c>
      <c r="C51" s="183"/>
    </row>
    <row r="52" spans="1:3" s="169" customFormat="1" ht="12" customHeight="1" thickBot="1">
      <c r="A52" s="166" t="s">
        <v>138</v>
      </c>
      <c r="B52" s="167" t="s">
        <v>267</v>
      </c>
      <c r="C52" s="168">
        <f>SUM(C53:C55)</f>
        <v>240000</v>
      </c>
    </row>
    <row r="53" spans="1:3" s="169" customFormat="1" ht="12" customHeight="1">
      <c r="A53" s="170" t="s">
        <v>83</v>
      </c>
      <c r="B53" s="171" t="s">
        <v>268</v>
      </c>
      <c r="C53" s="172"/>
    </row>
    <row r="54" spans="1:3" s="169" customFormat="1" ht="12" customHeight="1">
      <c r="A54" s="173" t="s">
        <v>84</v>
      </c>
      <c r="B54" s="174" t="s">
        <v>269</v>
      </c>
      <c r="C54" s="175"/>
    </row>
    <row r="55" spans="1:3" s="169" customFormat="1" ht="12" customHeight="1">
      <c r="A55" s="173" t="s">
        <v>270</v>
      </c>
      <c r="B55" s="174" t="s">
        <v>271</v>
      </c>
      <c r="C55" s="175">
        <v>240000</v>
      </c>
    </row>
    <row r="56" spans="1:3" s="169" customFormat="1" ht="12" customHeight="1" thickBot="1">
      <c r="A56" s="176" t="s">
        <v>272</v>
      </c>
      <c r="B56" s="177" t="s">
        <v>273</v>
      </c>
      <c r="C56" s="179"/>
    </row>
    <row r="57" spans="1:3" s="169" customFormat="1" ht="12" customHeight="1" thickBot="1">
      <c r="A57" s="166" t="s">
        <v>20</v>
      </c>
      <c r="B57" s="178" t="s">
        <v>274</v>
      </c>
      <c r="C57" s="168">
        <f>SUM(C58:C60)</f>
        <v>0</v>
      </c>
    </row>
    <row r="58" spans="1:3" s="169" customFormat="1" ht="12" customHeight="1">
      <c r="A58" s="170" t="s">
        <v>139</v>
      </c>
      <c r="B58" s="171" t="s">
        <v>275</v>
      </c>
      <c r="C58" s="182"/>
    </row>
    <row r="59" spans="1:3" s="169" customFormat="1" ht="12" customHeight="1">
      <c r="A59" s="173" t="s">
        <v>140</v>
      </c>
      <c r="B59" s="174" t="s">
        <v>276</v>
      </c>
      <c r="C59" s="182"/>
    </row>
    <row r="60" spans="1:3" s="169" customFormat="1" ht="12" customHeight="1">
      <c r="A60" s="173" t="s">
        <v>176</v>
      </c>
      <c r="B60" s="174" t="s">
        <v>277</v>
      </c>
      <c r="C60" s="182"/>
    </row>
    <row r="61" spans="1:3" s="169" customFormat="1" ht="12" customHeight="1" thickBot="1">
      <c r="A61" s="176" t="s">
        <v>278</v>
      </c>
      <c r="B61" s="177" t="s">
        <v>279</v>
      </c>
      <c r="C61" s="182"/>
    </row>
    <row r="62" spans="1:3" s="169" customFormat="1" ht="12" customHeight="1" thickBot="1">
      <c r="A62" s="166" t="s">
        <v>21</v>
      </c>
      <c r="B62" s="167" t="s">
        <v>280</v>
      </c>
      <c r="C62" s="180">
        <f>+C7+C14+C21+C28+C35+C46+C52+C57</f>
        <v>159783920</v>
      </c>
    </row>
    <row r="63" spans="1:3" s="169" customFormat="1" ht="12" customHeight="1" thickBot="1">
      <c r="A63" s="185" t="s">
        <v>281</v>
      </c>
      <c r="B63" s="178" t="s">
        <v>282</v>
      </c>
      <c r="C63" s="168">
        <f>SUM(C64:C66)</f>
        <v>0</v>
      </c>
    </row>
    <row r="64" spans="1:3" s="169" customFormat="1" ht="12" customHeight="1">
      <c r="A64" s="170" t="s">
        <v>283</v>
      </c>
      <c r="B64" s="171" t="s">
        <v>284</v>
      </c>
      <c r="C64" s="182"/>
    </row>
    <row r="65" spans="1:3" s="169" customFormat="1" ht="12" customHeight="1">
      <c r="A65" s="173" t="s">
        <v>285</v>
      </c>
      <c r="B65" s="174" t="s">
        <v>286</v>
      </c>
      <c r="C65" s="182"/>
    </row>
    <row r="66" spans="1:3" s="169" customFormat="1" ht="12" customHeight="1" thickBot="1">
      <c r="A66" s="176" t="s">
        <v>287</v>
      </c>
      <c r="B66" s="186" t="s">
        <v>288</v>
      </c>
      <c r="C66" s="182"/>
    </row>
    <row r="67" spans="1:3" s="169" customFormat="1" ht="12" customHeight="1" thickBot="1">
      <c r="A67" s="185" t="s">
        <v>289</v>
      </c>
      <c r="B67" s="178" t="s">
        <v>290</v>
      </c>
      <c r="C67" s="168">
        <f>SUM(C68:C71)</f>
        <v>0</v>
      </c>
    </row>
    <row r="68" spans="1:3" s="169" customFormat="1" ht="12" customHeight="1">
      <c r="A68" s="170" t="s">
        <v>113</v>
      </c>
      <c r="B68" s="171" t="s">
        <v>291</v>
      </c>
      <c r="C68" s="182"/>
    </row>
    <row r="69" spans="1:3" s="169" customFormat="1" ht="12" customHeight="1">
      <c r="A69" s="173" t="s">
        <v>114</v>
      </c>
      <c r="B69" s="174" t="s">
        <v>292</v>
      </c>
      <c r="C69" s="182"/>
    </row>
    <row r="70" spans="1:3" s="169" customFormat="1" ht="12" customHeight="1">
      <c r="A70" s="173" t="s">
        <v>293</v>
      </c>
      <c r="B70" s="174" t="s">
        <v>294</v>
      </c>
      <c r="C70" s="182"/>
    </row>
    <row r="71" spans="1:3" s="169" customFormat="1" ht="12" customHeight="1" thickBot="1">
      <c r="A71" s="176" t="s">
        <v>295</v>
      </c>
      <c r="B71" s="177" t="s">
        <v>296</v>
      </c>
      <c r="C71" s="182"/>
    </row>
    <row r="72" spans="1:3" s="169" customFormat="1" ht="12" customHeight="1" thickBot="1">
      <c r="A72" s="185" t="s">
        <v>297</v>
      </c>
      <c r="B72" s="178" t="s">
        <v>298</v>
      </c>
      <c r="C72" s="168">
        <f>SUM(C73:C74)</f>
        <v>116487414</v>
      </c>
    </row>
    <row r="73" spans="1:3" s="169" customFormat="1" ht="12" customHeight="1">
      <c r="A73" s="170" t="s">
        <v>299</v>
      </c>
      <c r="B73" s="171" t="s">
        <v>300</v>
      </c>
      <c r="C73" s="182">
        <v>116487414</v>
      </c>
    </row>
    <row r="74" spans="1:3" s="169" customFormat="1" ht="12" customHeight="1" thickBot="1">
      <c r="A74" s="176" t="s">
        <v>301</v>
      </c>
      <c r="B74" s="177" t="s">
        <v>302</v>
      </c>
      <c r="C74" s="182"/>
    </row>
    <row r="75" spans="1:3" s="169" customFormat="1" ht="12" customHeight="1" thickBot="1">
      <c r="A75" s="185" t="s">
        <v>303</v>
      </c>
      <c r="B75" s="178" t="s">
        <v>304</v>
      </c>
      <c r="C75" s="168">
        <f>SUM(C76:C78)</f>
        <v>0</v>
      </c>
    </row>
    <row r="76" spans="1:3" s="169" customFormat="1" ht="12" customHeight="1">
      <c r="A76" s="170" t="s">
        <v>305</v>
      </c>
      <c r="B76" s="171" t="s">
        <v>306</v>
      </c>
      <c r="C76" s="182"/>
    </row>
    <row r="77" spans="1:3" s="169" customFormat="1" ht="12" customHeight="1">
      <c r="A77" s="173" t="s">
        <v>307</v>
      </c>
      <c r="B77" s="174" t="s">
        <v>308</v>
      </c>
      <c r="C77" s="182"/>
    </row>
    <row r="78" spans="1:3" s="169" customFormat="1" ht="12" customHeight="1" thickBot="1">
      <c r="A78" s="176" t="s">
        <v>309</v>
      </c>
      <c r="B78" s="177" t="s">
        <v>310</v>
      </c>
      <c r="C78" s="182"/>
    </row>
    <row r="79" spans="1:3" s="169" customFormat="1" ht="12" customHeight="1" thickBot="1">
      <c r="A79" s="185" t="s">
        <v>311</v>
      </c>
      <c r="B79" s="178" t="s">
        <v>312</v>
      </c>
      <c r="C79" s="168">
        <f>SUM(C80:C83)</f>
        <v>0</v>
      </c>
    </row>
    <row r="80" spans="1:3" s="169" customFormat="1" ht="12" customHeight="1">
      <c r="A80" s="187" t="s">
        <v>313</v>
      </c>
      <c r="B80" s="171" t="s">
        <v>314</v>
      </c>
      <c r="C80" s="182"/>
    </row>
    <row r="81" spans="1:3" s="169" customFormat="1" ht="12" customHeight="1">
      <c r="A81" s="188" t="s">
        <v>315</v>
      </c>
      <c r="B81" s="174" t="s">
        <v>316</v>
      </c>
      <c r="C81" s="182"/>
    </row>
    <row r="82" spans="1:3" s="169" customFormat="1" ht="12" customHeight="1">
      <c r="A82" s="188" t="s">
        <v>317</v>
      </c>
      <c r="B82" s="174" t="s">
        <v>318</v>
      </c>
      <c r="C82" s="182"/>
    </row>
    <row r="83" spans="1:3" s="169" customFormat="1" ht="12" customHeight="1" thickBot="1">
      <c r="A83" s="189" t="s">
        <v>319</v>
      </c>
      <c r="B83" s="177" t="s">
        <v>320</v>
      </c>
      <c r="C83" s="182"/>
    </row>
    <row r="84" spans="1:3" s="169" customFormat="1" ht="13.5" customHeight="1" thickBot="1">
      <c r="A84" s="185" t="s">
        <v>321</v>
      </c>
      <c r="B84" s="178" t="s">
        <v>322</v>
      </c>
      <c r="C84" s="190"/>
    </row>
    <row r="85" spans="1:3" s="169" customFormat="1" ht="15.75" customHeight="1" thickBot="1">
      <c r="A85" s="185" t="s">
        <v>323</v>
      </c>
      <c r="B85" s="191" t="s">
        <v>324</v>
      </c>
      <c r="C85" s="180">
        <f>+C63+C67+C72+C75+C79+C84</f>
        <v>116487414</v>
      </c>
    </row>
    <row r="86" spans="1:3" s="169" customFormat="1" ht="16.5" customHeight="1" thickBot="1">
      <c r="A86" s="192" t="s">
        <v>325</v>
      </c>
      <c r="B86" s="193" t="s">
        <v>326</v>
      </c>
      <c r="C86" s="180">
        <f>+C62+C85</f>
        <v>276271334</v>
      </c>
    </row>
    <row r="87" spans="1:3" s="144" customFormat="1" ht="83.25" customHeight="1">
      <c r="A87" s="1"/>
      <c r="B87" s="2"/>
      <c r="C87" s="113"/>
    </row>
    <row r="88" spans="1:3" ht="16.5" customHeight="1">
      <c r="A88" s="434" t="s">
        <v>42</v>
      </c>
      <c r="B88" s="434"/>
      <c r="C88" s="434"/>
    </row>
    <row r="89" spans="1:3" s="145" customFormat="1" ht="16.5" customHeight="1" thickBot="1">
      <c r="A89" s="435" t="s">
        <v>119</v>
      </c>
      <c r="B89" s="435"/>
      <c r="C89" s="114" t="s">
        <v>9</v>
      </c>
    </row>
    <row r="90" spans="1:3" ht="37.5" customHeight="1" thickBot="1">
      <c r="A90" s="4" t="s">
        <v>60</v>
      </c>
      <c r="B90" s="5" t="s">
        <v>43</v>
      </c>
      <c r="C90" s="15" t="s">
        <v>488</v>
      </c>
    </row>
    <row r="91" spans="1:3" s="143" customFormat="1" ht="12" customHeight="1" thickBot="1">
      <c r="A91" s="10">
        <v>1</v>
      </c>
      <c r="B91" s="11">
        <v>2</v>
      </c>
      <c r="C91" s="12">
        <v>3</v>
      </c>
    </row>
    <row r="92" spans="1:3" s="197" customFormat="1" ht="12" customHeight="1" thickBot="1">
      <c r="A92" s="194" t="s">
        <v>13</v>
      </c>
      <c r="B92" s="195" t="s">
        <v>419</v>
      </c>
      <c r="C92" s="196">
        <f>SUM(C93:C97)</f>
        <v>120431807</v>
      </c>
    </row>
    <row r="93" spans="1:3" s="197" customFormat="1" ht="12" customHeight="1">
      <c r="A93" s="198" t="s">
        <v>85</v>
      </c>
      <c r="B93" s="199" t="s">
        <v>44</v>
      </c>
      <c r="C93" s="200">
        <v>52234637</v>
      </c>
    </row>
    <row r="94" spans="1:3" s="197" customFormat="1" ht="12" customHeight="1">
      <c r="A94" s="173" t="s">
        <v>86</v>
      </c>
      <c r="B94" s="201" t="s">
        <v>141</v>
      </c>
      <c r="C94" s="175">
        <v>7776868</v>
      </c>
    </row>
    <row r="95" spans="1:3" s="197" customFormat="1" ht="12" customHeight="1">
      <c r="A95" s="173" t="s">
        <v>87</v>
      </c>
      <c r="B95" s="201" t="s">
        <v>111</v>
      </c>
      <c r="C95" s="179">
        <v>36278518</v>
      </c>
    </row>
    <row r="96" spans="1:3" s="197" customFormat="1" ht="12" customHeight="1">
      <c r="A96" s="173" t="s">
        <v>88</v>
      </c>
      <c r="B96" s="202" t="s">
        <v>142</v>
      </c>
      <c r="C96" s="179">
        <v>9032299</v>
      </c>
    </row>
    <row r="97" spans="1:3" s="197" customFormat="1" ht="12" customHeight="1">
      <c r="A97" s="173" t="s">
        <v>99</v>
      </c>
      <c r="B97" s="203" t="s">
        <v>143</v>
      </c>
      <c r="C97" s="179">
        <f>SUM(C99:C107)</f>
        <v>15109485</v>
      </c>
    </row>
    <row r="98" spans="1:3" s="197" customFormat="1" ht="12" customHeight="1">
      <c r="A98" s="173" t="s">
        <v>89</v>
      </c>
      <c r="B98" s="201" t="s">
        <v>327</v>
      </c>
      <c r="C98" s="179"/>
    </row>
    <row r="99" spans="1:3" s="197" customFormat="1" ht="12" customHeight="1">
      <c r="A99" s="173" t="s">
        <v>90</v>
      </c>
      <c r="B99" s="204" t="s">
        <v>328</v>
      </c>
      <c r="C99" s="179"/>
    </row>
    <row r="100" spans="1:3" s="197" customFormat="1" ht="12" customHeight="1">
      <c r="A100" s="173" t="s">
        <v>100</v>
      </c>
      <c r="B100" s="205" t="s">
        <v>329</v>
      </c>
      <c r="C100" s="179"/>
    </row>
    <row r="101" spans="1:3" s="197" customFormat="1" ht="12" customHeight="1">
      <c r="A101" s="173" t="s">
        <v>101</v>
      </c>
      <c r="B101" s="205" t="s">
        <v>330</v>
      </c>
      <c r="C101" s="179"/>
    </row>
    <row r="102" spans="1:3" s="197" customFormat="1" ht="12" customHeight="1">
      <c r="A102" s="173" t="s">
        <v>102</v>
      </c>
      <c r="B102" s="204" t="s">
        <v>331</v>
      </c>
      <c r="C102" s="179">
        <v>11640932</v>
      </c>
    </row>
    <row r="103" spans="1:3" s="197" customFormat="1" ht="12" customHeight="1">
      <c r="A103" s="173" t="s">
        <v>103</v>
      </c>
      <c r="B103" s="204" t="s">
        <v>332</v>
      </c>
      <c r="C103" s="179"/>
    </row>
    <row r="104" spans="1:3" s="197" customFormat="1" ht="12" customHeight="1">
      <c r="A104" s="173" t="s">
        <v>105</v>
      </c>
      <c r="B104" s="205" t="s">
        <v>333</v>
      </c>
      <c r="C104" s="179"/>
    </row>
    <row r="105" spans="1:3" s="197" customFormat="1" ht="12" customHeight="1">
      <c r="A105" s="206" t="s">
        <v>144</v>
      </c>
      <c r="B105" s="207" t="s">
        <v>334</v>
      </c>
      <c r="C105" s="179"/>
    </row>
    <row r="106" spans="1:3" s="197" customFormat="1" ht="12" customHeight="1">
      <c r="A106" s="173" t="s">
        <v>335</v>
      </c>
      <c r="B106" s="207" t="s">
        <v>336</v>
      </c>
      <c r="C106" s="179"/>
    </row>
    <row r="107" spans="1:3" s="197" customFormat="1" ht="12" customHeight="1" thickBot="1">
      <c r="A107" s="208" t="s">
        <v>337</v>
      </c>
      <c r="B107" s="209" t="s">
        <v>338</v>
      </c>
      <c r="C107" s="210">
        <v>3468553</v>
      </c>
    </row>
    <row r="108" spans="1:3" s="197" customFormat="1" ht="12" customHeight="1" thickBot="1">
      <c r="A108" s="166" t="s">
        <v>14</v>
      </c>
      <c r="B108" s="211" t="s">
        <v>420</v>
      </c>
      <c r="C108" s="168">
        <f>+C109+C111+C113</f>
        <v>112576452</v>
      </c>
    </row>
    <row r="109" spans="1:3" s="197" customFormat="1" ht="12" customHeight="1">
      <c r="A109" s="170" t="s">
        <v>91</v>
      </c>
      <c r="B109" s="201" t="s">
        <v>175</v>
      </c>
      <c r="C109" s="172">
        <v>1674106</v>
      </c>
    </row>
    <row r="110" spans="1:3" s="197" customFormat="1" ht="12" customHeight="1">
      <c r="A110" s="170" t="s">
        <v>92</v>
      </c>
      <c r="B110" s="212" t="s">
        <v>339</v>
      </c>
      <c r="C110" s="172"/>
    </row>
    <row r="111" spans="1:3" s="197" customFormat="1" ht="12" customHeight="1">
      <c r="A111" s="170" t="s">
        <v>93</v>
      </c>
      <c r="B111" s="212" t="s">
        <v>145</v>
      </c>
      <c r="C111" s="175">
        <v>110902346</v>
      </c>
    </row>
    <row r="112" spans="1:3" s="197" customFormat="1" ht="12" customHeight="1">
      <c r="A112" s="170" t="s">
        <v>94</v>
      </c>
      <c r="B112" s="212" t="s">
        <v>340</v>
      </c>
      <c r="C112" s="213"/>
    </row>
    <row r="113" spans="1:3" s="197" customFormat="1" ht="12" customHeight="1">
      <c r="A113" s="170" t="s">
        <v>95</v>
      </c>
      <c r="B113" s="214" t="s">
        <v>177</v>
      </c>
      <c r="C113" s="213"/>
    </row>
    <row r="114" spans="1:3" s="197" customFormat="1" ht="12" customHeight="1">
      <c r="A114" s="170" t="s">
        <v>104</v>
      </c>
      <c r="B114" s="215" t="s">
        <v>341</v>
      </c>
      <c r="C114" s="213"/>
    </row>
    <row r="115" spans="1:3" s="197" customFormat="1" ht="12" customHeight="1">
      <c r="A115" s="170" t="s">
        <v>106</v>
      </c>
      <c r="B115" s="216" t="s">
        <v>342</v>
      </c>
      <c r="C115" s="213"/>
    </row>
    <row r="116" spans="1:3" s="197" customFormat="1" ht="12">
      <c r="A116" s="170" t="s">
        <v>146</v>
      </c>
      <c r="B116" s="205" t="s">
        <v>330</v>
      </c>
      <c r="C116" s="213"/>
    </row>
    <row r="117" spans="1:3" s="197" customFormat="1" ht="12" customHeight="1">
      <c r="A117" s="170" t="s">
        <v>147</v>
      </c>
      <c r="B117" s="205" t="s">
        <v>343</v>
      </c>
      <c r="C117" s="213"/>
    </row>
    <row r="118" spans="1:3" s="197" customFormat="1" ht="12" customHeight="1">
      <c r="A118" s="170" t="s">
        <v>148</v>
      </c>
      <c r="B118" s="205" t="s">
        <v>344</v>
      </c>
      <c r="C118" s="213"/>
    </row>
    <row r="119" spans="1:3" s="197" customFormat="1" ht="12" customHeight="1">
      <c r="A119" s="170" t="s">
        <v>345</v>
      </c>
      <c r="B119" s="205" t="s">
        <v>333</v>
      </c>
      <c r="C119" s="213"/>
    </row>
    <row r="120" spans="1:3" s="197" customFormat="1" ht="12" customHeight="1">
      <c r="A120" s="170" t="s">
        <v>346</v>
      </c>
      <c r="B120" s="205" t="s">
        <v>347</v>
      </c>
      <c r="C120" s="213"/>
    </row>
    <row r="121" spans="1:3" s="197" customFormat="1" ht="12.75" thickBot="1">
      <c r="A121" s="206" t="s">
        <v>348</v>
      </c>
      <c r="B121" s="205" t="s">
        <v>349</v>
      </c>
      <c r="C121" s="217"/>
    </row>
    <row r="122" spans="1:3" s="197" customFormat="1" ht="12" customHeight="1" thickBot="1">
      <c r="A122" s="166" t="s">
        <v>15</v>
      </c>
      <c r="B122" s="218" t="s">
        <v>350</v>
      </c>
      <c r="C122" s="168">
        <f>+C123+C124</f>
        <v>0</v>
      </c>
    </row>
    <row r="123" spans="1:3" s="197" customFormat="1" ht="12" customHeight="1">
      <c r="A123" s="170" t="s">
        <v>74</v>
      </c>
      <c r="B123" s="219" t="s">
        <v>51</v>
      </c>
      <c r="C123" s="172"/>
    </row>
    <row r="124" spans="1:3" s="197" customFormat="1" ht="12" customHeight="1" thickBot="1">
      <c r="A124" s="176" t="s">
        <v>75</v>
      </c>
      <c r="B124" s="212" t="s">
        <v>52</v>
      </c>
      <c r="C124" s="179"/>
    </row>
    <row r="125" spans="1:3" s="197" customFormat="1" ht="12" customHeight="1" thickBot="1">
      <c r="A125" s="166" t="s">
        <v>16</v>
      </c>
      <c r="B125" s="218" t="s">
        <v>351</v>
      </c>
      <c r="C125" s="168">
        <f>+C92+C108+C122</f>
        <v>233008259</v>
      </c>
    </row>
    <row r="126" spans="1:3" s="197" customFormat="1" ht="12" customHeight="1" thickBot="1">
      <c r="A126" s="166" t="s">
        <v>17</v>
      </c>
      <c r="B126" s="218" t="s">
        <v>352</v>
      </c>
      <c r="C126" s="168">
        <f>+C127+C128+C129</f>
        <v>0</v>
      </c>
    </row>
    <row r="127" spans="1:3" s="197" customFormat="1" ht="12" customHeight="1">
      <c r="A127" s="170" t="s">
        <v>78</v>
      </c>
      <c r="B127" s="219" t="s">
        <v>353</v>
      </c>
      <c r="C127" s="213"/>
    </row>
    <row r="128" spans="1:3" s="197" customFormat="1" ht="12" customHeight="1">
      <c r="A128" s="170" t="s">
        <v>79</v>
      </c>
      <c r="B128" s="219" t="s">
        <v>354</v>
      </c>
      <c r="C128" s="213"/>
    </row>
    <row r="129" spans="1:3" s="197" customFormat="1" ht="12" customHeight="1" thickBot="1">
      <c r="A129" s="206" t="s">
        <v>80</v>
      </c>
      <c r="B129" s="220" t="s">
        <v>355</v>
      </c>
      <c r="C129" s="213"/>
    </row>
    <row r="130" spans="1:3" s="197" customFormat="1" ht="12" customHeight="1" thickBot="1">
      <c r="A130" s="166" t="s">
        <v>18</v>
      </c>
      <c r="B130" s="218" t="s">
        <v>356</v>
      </c>
      <c r="C130" s="168">
        <f>+C131+C132+C133+C134</f>
        <v>0</v>
      </c>
    </row>
    <row r="131" spans="1:3" s="197" customFormat="1" ht="12" customHeight="1">
      <c r="A131" s="170" t="s">
        <v>81</v>
      </c>
      <c r="B131" s="219" t="s">
        <v>357</v>
      </c>
      <c r="C131" s="213"/>
    </row>
    <row r="132" spans="1:3" s="197" customFormat="1" ht="12" customHeight="1">
      <c r="A132" s="170" t="s">
        <v>82</v>
      </c>
      <c r="B132" s="219" t="s">
        <v>358</v>
      </c>
      <c r="C132" s="213"/>
    </row>
    <row r="133" spans="1:3" s="197" customFormat="1" ht="12" customHeight="1">
      <c r="A133" s="170" t="s">
        <v>261</v>
      </c>
      <c r="B133" s="219" t="s">
        <v>359</v>
      </c>
      <c r="C133" s="213"/>
    </row>
    <row r="134" spans="1:3" s="197" customFormat="1" ht="12" customHeight="1" thickBot="1">
      <c r="A134" s="206" t="s">
        <v>263</v>
      </c>
      <c r="B134" s="220" t="s">
        <v>360</v>
      </c>
      <c r="C134" s="213"/>
    </row>
    <row r="135" spans="1:3" s="197" customFormat="1" ht="12" customHeight="1" thickBot="1">
      <c r="A135" s="166" t="s">
        <v>19</v>
      </c>
      <c r="B135" s="218" t="s">
        <v>361</v>
      </c>
      <c r="C135" s="180">
        <f>+C136+C137+C138+C140+C139</f>
        <v>43263075</v>
      </c>
    </row>
    <row r="136" spans="1:3" s="197" customFormat="1" ht="12" customHeight="1">
      <c r="A136" s="170" t="s">
        <v>83</v>
      </c>
      <c r="B136" s="219" t="s">
        <v>362</v>
      </c>
      <c r="C136" s="213"/>
    </row>
    <row r="137" spans="1:3" s="197" customFormat="1" ht="12" customHeight="1">
      <c r="A137" s="170" t="s">
        <v>84</v>
      </c>
      <c r="B137" s="219" t="s">
        <v>363</v>
      </c>
      <c r="C137" s="213">
        <v>2449314</v>
      </c>
    </row>
    <row r="138" spans="1:3" s="197" customFormat="1" ht="12" customHeight="1">
      <c r="A138" s="170" t="s">
        <v>270</v>
      </c>
      <c r="B138" s="219" t="s">
        <v>364</v>
      </c>
      <c r="C138" s="213"/>
    </row>
    <row r="139" spans="1:3" s="197" customFormat="1" ht="12" customHeight="1">
      <c r="A139" s="170" t="s">
        <v>272</v>
      </c>
      <c r="B139" s="201" t="s">
        <v>438</v>
      </c>
      <c r="C139" s="213">
        <v>40813761</v>
      </c>
    </row>
    <row r="140" spans="1:3" s="197" customFormat="1" ht="12" customHeight="1" thickBot="1">
      <c r="A140" s="206" t="s">
        <v>439</v>
      </c>
      <c r="B140" s="220" t="s">
        <v>365</v>
      </c>
      <c r="C140" s="213"/>
    </row>
    <row r="141" spans="1:3" s="197" customFormat="1" ht="12" customHeight="1" thickBot="1">
      <c r="A141" s="166" t="s">
        <v>20</v>
      </c>
      <c r="B141" s="218" t="s">
        <v>366</v>
      </c>
      <c r="C141" s="221">
        <f>+C142+C143+C144+C145</f>
        <v>0</v>
      </c>
    </row>
    <row r="142" spans="1:3" s="197" customFormat="1" ht="12" customHeight="1">
      <c r="A142" s="170" t="s">
        <v>139</v>
      </c>
      <c r="B142" s="219" t="s">
        <v>367</v>
      </c>
      <c r="C142" s="213"/>
    </row>
    <row r="143" spans="1:3" s="197" customFormat="1" ht="12" customHeight="1">
      <c r="A143" s="170" t="s">
        <v>140</v>
      </c>
      <c r="B143" s="219" t="s">
        <v>368</v>
      </c>
      <c r="C143" s="213"/>
    </row>
    <row r="144" spans="1:3" s="197" customFormat="1" ht="12" customHeight="1">
      <c r="A144" s="170" t="s">
        <v>176</v>
      </c>
      <c r="B144" s="219" t="s">
        <v>369</v>
      </c>
      <c r="C144" s="213"/>
    </row>
    <row r="145" spans="1:3" s="197" customFormat="1" ht="12" customHeight="1" thickBot="1">
      <c r="A145" s="170" t="s">
        <v>278</v>
      </c>
      <c r="B145" s="219" t="s">
        <v>370</v>
      </c>
      <c r="C145" s="213"/>
    </row>
    <row r="146" spans="1:9" s="197" customFormat="1" ht="15" customHeight="1" thickBot="1">
      <c r="A146" s="166" t="s">
        <v>21</v>
      </c>
      <c r="B146" s="218" t="s">
        <v>371</v>
      </c>
      <c r="C146" s="146">
        <f>+C126+C130+C135+C141</f>
        <v>43263075</v>
      </c>
      <c r="F146" s="222"/>
      <c r="G146" s="223"/>
      <c r="H146" s="223"/>
      <c r="I146" s="223"/>
    </row>
    <row r="147" spans="1:3" s="169" customFormat="1" ht="12.75" customHeight="1" thickBot="1">
      <c r="A147" s="224" t="s">
        <v>22</v>
      </c>
      <c r="B147" s="129" t="s">
        <v>372</v>
      </c>
      <c r="C147" s="146">
        <f>+C125+C146</f>
        <v>276271334</v>
      </c>
    </row>
    <row r="148" s="197" customFormat="1" ht="7.5" customHeight="1">
      <c r="C148" s="225"/>
    </row>
    <row r="149" spans="1:3" s="197" customFormat="1" ht="12">
      <c r="A149" s="430" t="s">
        <v>373</v>
      </c>
      <c r="B149" s="430"/>
      <c r="C149" s="430"/>
    </row>
    <row r="150" spans="1:3" s="197" customFormat="1" ht="15" customHeight="1" thickBot="1">
      <c r="A150" s="431" t="s">
        <v>120</v>
      </c>
      <c r="B150" s="431"/>
      <c r="C150" s="114" t="s">
        <v>9</v>
      </c>
    </row>
    <row r="151" spans="1:4" s="197" customFormat="1" ht="26.25" customHeight="1" thickBot="1">
      <c r="A151" s="166">
        <v>1</v>
      </c>
      <c r="B151" s="211" t="s">
        <v>374</v>
      </c>
      <c r="C151" s="168">
        <f>C62-C125</f>
        <v>-73224339</v>
      </c>
      <c r="D151" s="226"/>
    </row>
    <row r="152" spans="1:3" s="197" customFormat="1" ht="27.75" customHeight="1" thickBot="1">
      <c r="A152" s="166" t="s">
        <v>14</v>
      </c>
      <c r="B152" s="211" t="s">
        <v>375</v>
      </c>
      <c r="C152" s="168">
        <f>C85-C146</f>
        <v>73224339</v>
      </c>
    </row>
  </sheetData>
  <sheetProtection/>
  <mergeCells count="8">
    <mergeCell ref="A149:C149"/>
    <mergeCell ref="A150:B150"/>
    <mergeCell ref="A1:C1"/>
    <mergeCell ref="A2:C2"/>
    <mergeCell ref="A3:C3"/>
    <mergeCell ref="A4:B4"/>
    <mergeCell ref="A88:C88"/>
    <mergeCell ref="A89:B89"/>
  </mergeCells>
  <printOptions/>
  <pageMargins left="0.7874015748031497" right="0.7874015748031497" top="0.1968503937007874" bottom="0.38" header="0.15748031496062992" footer="0.2755905511811024"/>
  <pageSetup fitToHeight="2" fitToWidth="3" horizontalDpi="300" verticalDpi="300" orientation="portrait" paperSize="9" scale="74" r:id="rId1"/>
  <rowBreaks count="1" manualBreakCount="1"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9.50390625" style="130" customWidth="1"/>
    <col min="2" max="2" width="94.125" style="130" customWidth="1"/>
    <col min="3" max="3" width="37.0039062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545</v>
      </c>
      <c r="B1" s="433"/>
      <c r="C1" s="433"/>
      <c r="D1" s="138"/>
      <c r="E1" s="138"/>
      <c r="F1" s="138"/>
    </row>
    <row r="2" spans="1:6" ht="15.75">
      <c r="A2" s="438" t="s">
        <v>537</v>
      </c>
      <c r="B2" s="439"/>
      <c r="C2" s="439"/>
      <c r="D2" s="439"/>
      <c r="E2" s="439"/>
      <c r="F2" s="439"/>
    </row>
    <row r="3" spans="1:3" ht="15.75" customHeight="1">
      <c r="A3" s="434" t="s">
        <v>10</v>
      </c>
      <c r="B3" s="434"/>
      <c r="C3" s="434"/>
    </row>
    <row r="4" spans="1:3" ht="15.75" customHeight="1" thickBot="1">
      <c r="A4" s="431" t="s">
        <v>118</v>
      </c>
      <c r="B4" s="431"/>
      <c r="C4" s="114" t="s">
        <v>9</v>
      </c>
    </row>
    <row r="5" spans="1:3" ht="37.5" customHeight="1" thickBot="1">
      <c r="A5" s="4" t="s">
        <v>60</v>
      </c>
      <c r="B5" s="5" t="s">
        <v>12</v>
      </c>
      <c r="C5" s="15" t="s">
        <v>488</v>
      </c>
    </row>
    <row r="6" spans="1:3" s="143" customFormat="1" ht="12" customHeight="1" thickBot="1">
      <c r="A6" s="140">
        <v>1</v>
      </c>
      <c r="B6" s="141">
        <v>2</v>
      </c>
      <c r="C6" s="142">
        <v>3</v>
      </c>
    </row>
    <row r="7" spans="1:3" s="169" customFormat="1" ht="12" customHeight="1" thickBot="1">
      <c r="A7" s="166" t="s">
        <v>13</v>
      </c>
      <c r="B7" s="167" t="s">
        <v>211</v>
      </c>
      <c r="C7" s="168">
        <f>+C8+C9+C10+C11+C12+C13</f>
        <v>81101480</v>
      </c>
    </row>
    <row r="8" spans="1:3" s="169" customFormat="1" ht="12" customHeight="1">
      <c r="A8" s="170" t="s">
        <v>85</v>
      </c>
      <c r="B8" s="171" t="s">
        <v>212</v>
      </c>
      <c r="C8" s="172">
        <v>20873352</v>
      </c>
    </row>
    <row r="9" spans="1:3" s="169" customFormat="1" ht="12" customHeight="1">
      <c r="A9" s="173" t="s">
        <v>86</v>
      </c>
      <c r="B9" s="174" t="s">
        <v>213</v>
      </c>
      <c r="C9" s="175">
        <v>25421917</v>
      </c>
    </row>
    <row r="10" spans="1:3" s="169" customFormat="1" ht="12" customHeight="1">
      <c r="A10" s="173" t="s">
        <v>87</v>
      </c>
      <c r="B10" s="174" t="s">
        <v>214</v>
      </c>
      <c r="C10" s="175">
        <v>21830000</v>
      </c>
    </row>
    <row r="11" spans="1:3" s="169" customFormat="1" ht="12" customHeight="1">
      <c r="A11" s="173" t="s">
        <v>88</v>
      </c>
      <c r="B11" s="174" t="s">
        <v>215</v>
      </c>
      <c r="C11" s="175">
        <v>2030380</v>
      </c>
    </row>
    <row r="12" spans="1:3" s="169" customFormat="1" ht="12" customHeight="1">
      <c r="A12" s="173" t="s">
        <v>112</v>
      </c>
      <c r="B12" s="174" t="s">
        <v>216</v>
      </c>
      <c r="C12" s="175"/>
    </row>
    <row r="13" spans="1:3" s="169" customFormat="1" ht="12" customHeight="1" thickBot="1">
      <c r="A13" s="176" t="s">
        <v>89</v>
      </c>
      <c r="B13" s="177" t="s">
        <v>217</v>
      </c>
      <c r="C13" s="175">
        <v>10945831</v>
      </c>
    </row>
    <row r="14" spans="1:3" s="169" customFormat="1" ht="12" customHeight="1" thickBot="1">
      <c r="A14" s="166" t="s">
        <v>14</v>
      </c>
      <c r="B14" s="178" t="s">
        <v>218</v>
      </c>
      <c r="C14" s="168">
        <f>+C15+C16+C17+C18+C19</f>
        <v>4212313</v>
      </c>
    </row>
    <row r="15" spans="1:3" s="169" customFormat="1" ht="12" customHeight="1">
      <c r="A15" s="170" t="s">
        <v>91</v>
      </c>
      <c r="B15" s="171" t="s">
        <v>219</v>
      </c>
      <c r="C15" s="172">
        <v>288313</v>
      </c>
    </row>
    <row r="16" spans="1:3" s="169" customFormat="1" ht="12" customHeight="1">
      <c r="A16" s="173" t="s">
        <v>92</v>
      </c>
      <c r="B16" s="174" t="s">
        <v>220</v>
      </c>
      <c r="C16" s="175"/>
    </row>
    <row r="17" spans="1:3" s="169" customFormat="1" ht="12" customHeight="1">
      <c r="A17" s="173" t="s">
        <v>93</v>
      </c>
      <c r="B17" s="174" t="s">
        <v>221</v>
      </c>
      <c r="C17" s="175"/>
    </row>
    <row r="18" spans="1:3" s="169" customFormat="1" ht="12" customHeight="1">
      <c r="A18" s="173" t="s">
        <v>94</v>
      </c>
      <c r="B18" s="174" t="s">
        <v>222</v>
      </c>
      <c r="C18" s="175"/>
    </row>
    <row r="19" spans="1:3" s="169" customFormat="1" ht="12" customHeight="1">
      <c r="A19" s="173" t="s">
        <v>95</v>
      </c>
      <c r="B19" s="174" t="s">
        <v>223</v>
      </c>
      <c r="C19" s="175">
        <v>3924000</v>
      </c>
    </row>
    <row r="20" spans="1:3" s="169" customFormat="1" ht="12" customHeight="1" thickBot="1">
      <c r="A20" s="176" t="s">
        <v>104</v>
      </c>
      <c r="B20" s="177" t="s">
        <v>224</v>
      </c>
      <c r="C20" s="179"/>
    </row>
    <row r="21" spans="1:3" s="169" customFormat="1" ht="12" customHeight="1" thickBot="1">
      <c r="A21" s="166" t="s">
        <v>15</v>
      </c>
      <c r="B21" s="167" t="s">
        <v>225</v>
      </c>
      <c r="C21" s="168">
        <f>+C22+C23+C24+C25+C26</f>
        <v>0</v>
      </c>
    </row>
    <row r="22" spans="1:3" s="169" customFormat="1" ht="12" customHeight="1">
      <c r="A22" s="170" t="s">
        <v>74</v>
      </c>
      <c r="B22" s="171" t="s">
        <v>226</v>
      </c>
      <c r="C22" s="172"/>
    </row>
    <row r="23" spans="1:3" s="169" customFormat="1" ht="12" customHeight="1">
      <c r="A23" s="173" t="s">
        <v>75</v>
      </c>
      <c r="B23" s="174" t="s">
        <v>227</v>
      </c>
      <c r="C23" s="175"/>
    </row>
    <row r="24" spans="1:3" s="169" customFormat="1" ht="12" customHeight="1">
      <c r="A24" s="173" t="s">
        <v>76</v>
      </c>
      <c r="B24" s="174" t="s">
        <v>228</v>
      </c>
      <c r="C24" s="175"/>
    </row>
    <row r="25" spans="1:3" s="169" customFormat="1" ht="12" customHeight="1">
      <c r="A25" s="173" t="s">
        <v>77</v>
      </c>
      <c r="B25" s="174" t="s">
        <v>229</v>
      </c>
      <c r="C25" s="175"/>
    </row>
    <row r="26" spans="1:3" s="169" customFormat="1" ht="12" customHeight="1">
      <c r="A26" s="173" t="s">
        <v>129</v>
      </c>
      <c r="B26" s="174" t="s">
        <v>230</v>
      </c>
      <c r="C26" s="175"/>
    </row>
    <row r="27" spans="1:3" s="169" customFormat="1" ht="12" customHeight="1" thickBot="1">
      <c r="A27" s="176" t="s">
        <v>130</v>
      </c>
      <c r="B27" s="177" t="s">
        <v>231</v>
      </c>
      <c r="C27" s="179"/>
    </row>
    <row r="28" spans="1:3" s="169" customFormat="1" ht="12" customHeight="1" thickBot="1">
      <c r="A28" s="166" t="s">
        <v>131</v>
      </c>
      <c r="B28" s="167" t="s">
        <v>232</v>
      </c>
      <c r="C28" s="180">
        <f>+C29+C32+C33+C34</f>
        <v>31300000</v>
      </c>
    </row>
    <row r="29" spans="1:3" s="169" customFormat="1" ht="12" customHeight="1">
      <c r="A29" s="170" t="s">
        <v>233</v>
      </c>
      <c r="B29" s="171" t="s">
        <v>234</v>
      </c>
      <c r="C29" s="181">
        <f>C30+C31</f>
        <v>27200000</v>
      </c>
    </row>
    <row r="30" spans="1:3" s="169" customFormat="1" ht="12" customHeight="1">
      <c r="A30" s="173" t="s">
        <v>235</v>
      </c>
      <c r="B30" s="174" t="s">
        <v>236</v>
      </c>
      <c r="C30" s="175">
        <v>4400000</v>
      </c>
    </row>
    <row r="31" spans="1:3" s="169" customFormat="1" ht="12" customHeight="1">
      <c r="A31" s="173" t="s">
        <v>237</v>
      </c>
      <c r="B31" s="174" t="s">
        <v>238</v>
      </c>
      <c r="C31" s="175">
        <v>22800000</v>
      </c>
    </row>
    <row r="32" spans="1:3" s="169" customFormat="1" ht="12" customHeight="1">
      <c r="A32" s="173" t="s">
        <v>239</v>
      </c>
      <c r="B32" s="174" t="s">
        <v>240</v>
      </c>
      <c r="C32" s="175">
        <v>4000000</v>
      </c>
    </row>
    <row r="33" spans="1:3" s="169" customFormat="1" ht="12" customHeight="1">
      <c r="A33" s="173" t="s">
        <v>241</v>
      </c>
      <c r="B33" s="174" t="s">
        <v>242</v>
      </c>
      <c r="C33" s="175"/>
    </row>
    <row r="34" spans="1:3" s="169" customFormat="1" ht="12" customHeight="1" thickBot="1">
      <c r="A34" s="176" t="s">
        <v>243</v>
      </c>
      <c r="B34" s="177" t="s">
        <v>244</v>
      </c>
      <c r="C34" s="179">
        <v>100000</v>
      </c>
    </row>
    <row r="35" spans="1:3" s="169" customFormat="1" ht="12" customHeight="1" thickBot="1">
      <c r="A35" s="166" t="s">
        <v>17</v>
      </c>
      <c r="B35" s="167" t="s">
        <v>245</v>
      </c>
      <c r="C35" s="168">
        <f>SUM(C36:C45)</f>
        <v>9155687</v>
      </c>
    </row>
    <row r="36" spans="1:3" s="169" customFormat="1" ht="12" customHeight="1">
      <c r="A36" s="170" t="s">
        <v>78</v>
      </c>
      <c r="B36" s="171" t="s">
        <v>246</v>
      </c>
      <c r="C36" s="172">
        <v>300000</v>
      </c>
    </row>
    <row r="37" spans="1:3" s="169" customFormat="1" ht="12" customHeight="1">
      <c r="A37" s="173" t="s">
        <v>79</v>
      </c>
      <c r="B37" s="174" t="s">
        <v>247</v>
      </c>
      <c r="C37" s="175">
        <v>3429069</v>
      </c>
    </row>
    <row r="38" spans="1:3" s="169" customFormat="1" ht="12" customHeight="1">
      <c r="A38" s="173" t="s">
        <v>80</v>
      </c>
      <c r="B38" s="174" t="s">
        <v>248</v>
      </c>
      <c r="C38" s="175">
        <v>3228595</v>
      </c>
    </row>
    <row r="39" spans="1:3" s="169" customFormat="1" ht="12" customHeight="1">
      <c r="A39" s="173" t="s">
        <v>133</v>
      </c>
      <c r="B39" s="174" t="s">
        <v>249</v>
      </c>
      <c r="C39" s="175">
        <v>1040000</v>
      </c>
    </row>
    <row r="40" spans="1:3" s="169" customFormat="1" ht="12" customHeight="1">
      <c r="A40" s="173" t="s">
        <v>134</v>
      </c>
      <c r="B40" s="174" t="s">
        <v>250</v>
      </c>
      <c r="C40" s="175"/>
    </row>
    <row r="41" spans="1:3" s="169" customFormat="1" ht="12" customHeight="1">
      <c r="A41" s="173" t="s">
        <v>135</v>
      </c>
      <c r="B41" s="174" t="s">
        <v>251</v>
      </c>
      <c r="C41" s="175">
        <v>1158023</v>
      </c>
    </row>
    <row r="42" spans="1:3" s="169" customFormat="1" ht="12" customHeight="1">
      <c r="A42" s="173" t="s">
        <v>136</v>
      </c>
      <c r="B42" s="174" t="s">
        <v>252</v>
      </c>
      <c r="C42" s="175"/>
    </row>
    <row r="43" spans="1:3" s="169" customFormat="1" ht="12" customHeight="1">
      <c r="A43" s="173" t="s">
        <v>137</v>
      </c>
      <c r="B43" s="174" t="s">
        <v>253</v>
      </c>
      <c r="C43" s="175"/>
    </row>
    <row r="44" spans="1:3" s="169" customFormat="1" ht="12" customHeight="1">
      <c r="A44" s="173" t="s">
        <v>254</v>
      </c>
      <c r="B44" s="174" t="s">
        <v>255</v>
      </c>
      <c r="C44" s="182"/>
    </row>
    <row r="45" spans="1:3" s="169" customFormat="1" ht="12" customHeight="1" thickBot="1">
      <c r="A45" s="176" t="s">
        <v>256</v>
      </c>
      <c r="B45" s="177" t="s">
        <v>257</v>
      </c>
      <c r="C45" s="183"/>
    </row>
    <row r="46" spans="1:3" s="169" customFormat="1" ht="12" customHeight="1" thickBot="1">
      <c r="A46" s="166" t="s">
        <v>18</v>
      </c>
      <c r="B46" s="167" t="s">
        <v>258</v>
      </c>
      <c r="C46" s="168">
        <f>SUM(C47:C51)</f>
        <v>0</v>
      </c>
    </row>
    <row r="47" spans="1:3" s="169" customFormat="1" ht="12" customHeight="1">
      <c r="A47" s="170" t="s">
        <v>81</v>
      </c>
      <c r="B47" s="171" t="s">
        <v>259</v>
      </c>
      <c r="C47" s="184"/>
    </row>
    <row r="48" spans="1:3" s="169" customFormat="1" ht="12" customHeight="1">
      <c r="A48" s="173" t="s">
        <v>82</v>
      </c>
      <c r="B48" s="174" t="s">
        <v>260</v>
      </c>
      <c r="C48" s="182"/>
    </row>
    <row r="49" spans="1:3" s="169" customFormat="1" ht="12" customHeight="1">
      <c r="A49" s="173" t="s">
        <v>261</v>
      </c>
      <c r="B49" s="174" t="s">
        <v>262</v>
      </c>
      <c r="C49" s="182"/>
    </row>
    <row r="50" spans="1:3" s="169" customFormat="1" ht="12" customHeight="1">
      <c r="A50" s="173" t="s">
        <v>263</v>
      </c>
      <c r="B50" s="174" t="s">
        <v>264</v>
      </c>
      <c r="C50" s="182"/>
    </row>
    <row r="51" spans="1:3" s="169" customFormat="1" ht="12" customHeight="1" thickBot="1">
      <c r="A51" s="176" t="s">
        <v>265</v>
      </c>
      <c r="B51" s="177" t="s">
        <v>266</v>
      </c>
      <c r="C51" s="183"/>
    </row>
    <row r="52" spans="1:3" s="169" customFormat="1" ht="12" customHeight="1" thickBot="1">
      <c r="A52" s="166" t="s">
        <v>138</v>
      </c>
      <c r="B52" s="167" t="s">
        <v>267</v>
      </c>
      <c r="C52" s="168">
        <f>SUM(C53:C55)</f>
        <v>240000</v>
      </c>
    </row>
    <row r="53" spans="1:3" s="169" customFormat="1" ht="12" customHeight="1">
      <c r="A53" s="170" t="s">
        <v>83</v>
      </c>
      <c r="B53" s="171" t="s">
        <v>268</v>
      </c>
      <c r="C53" s="172"/>
    </row>
    <row r="54" spans="1:3" s="169" customFormat="1" ht="12" customHeight="1">
      <c r="A54" s="173" t="s">
        <v>84</v>
      </c>
      <c r="B54" s="174" t="s">
        <v>269</v>
      </c>
      <c r="C54" s="175"/>
    </row>
    <row r="55" spans="1:3" s="169" customFormat="1" ht="12" customHeight="1">
      <c r="A55" s="173" t="s">
        <v>270</v>
      </c>
      <c r="B55" s="174" t="s">
        <v>271</v>
      </c>
      <c r="C55" s="175">
        <v>240000</v>
      </c>
    </row>
    <row r="56" spans="1:3" s="169" customFormat="1" ht="12" customHeight="1" thickBot="1">
      <c r="A56" s="176" t="s">
        <v>272</v>
      </c>
      <c r="B56" s="177" t="s">
        <v>273</v>
      </c>
      <c r="C56" s="179"/>
    </row>
    <row r="57" spans="1:3" s="169" customFormat="1" ht="12" customHeight="1" thickBot="1">
      <c r="A57" s="166" t="s">
        <v>20</v>
      </c>
      <c r="B57" s="178" t="s">
        <v>274</v>
      </c>
      <c r="C57" s="168">
        <f>SUM(C58:C60)</f>
        <v>0</v>
      </c>
    </row>
    <row r="58" spans="1:3" s="169" customFormat="1" ht="12" customHeight="1">
      <c r="A58" s="170" t="s">
        <v>139</v>
      </c>
      <c r="B58" s="171" t="s">
        <v>275</v>
      </c>
      <c r="C58" s="182"/>
    </row>
    <row r="59" spans="1:3" s="169" customFormat="1" ht="12" customHeight="1">
      <c r="A59" s="173" t="s">
        <v>140</v>
      </c>
      <c r="B59" s="174" t="s">
        <v>276</v>
      </c>
      <c r="C59" s="182"/>
    </row>
    <row r="60" spans="1:3" s="169" customFormat="1" ht="12" customHeight="1">
      <c r="A60" s="173" t="s">
        <v>176</v>
      </c>
      <c r="B60" s="174" t="s">
        <v>277</v>
      </c>
      <c r="C60" s="182"/>
    </row>
    <row r="61" spans="1:3" s="169" customFormat="1" ht="12" customHeight="1" thickBot="1">
      <c r="A61" s="176" t="s">
        <v>278</v>
      </c>
      <c r="B61" s="177" t="s">
        <v>279</v>
      </c>
      <c r="C61" s="182"/>
    </row>
    <row r="62" spans="1:3" s="169" customFormat="1" ht="12" customHeight="1" thickBot="1">
      <c r="A62" s="166" t="s">
        <v>21</v>
      </c>
      <c r="B62" s="167" t="s">
        <v>280</v>
      </c>
      <c r="C62" s="180">
        <f>+C7+C14+C21+C28+C35+C46+C52+C57</f>
        <v>126009480</v>
      </c>
    </row>
    <row r="63" spans="1:3" s="169" customFormat="1" ht="12" customHeight="1" thickBot="1">
      <c r="A63" s="185" t="s">
        <v>281</v>
      </c>
      <c r="B63" s="178" t="s">
        <v>282</v>
      </c>
      <c r="C63" s="168">
        <f>SUM(C64:C66)</f>
        <v>0</v>
      </c>
    </row>
    <row r="64" spans="1:3" s="169" customFormat="1" ht="12" customHeight="1">
      <c r="A64" s="170" t="s">
        <v>283</v>
      </c>
      <c r="B64" s="171" t="s">
        <v>284</v>
      </c>
      <c r="C64" s="182"/>
    </row>
    <row r="65" spans="1:3" s="169" customFormat="1" ht="12" customHeight="1">
      <c r="A65" s="173" t="s">
        <v>285</v>
      </c>
      <c r="B65" s="174" t="s">
        <v>286</v>
      </c>
      <c r="C65" s="182"/>
    </row>
    <row r="66" spans="1:3" s="169" customFormat="1" ht="12" customHeight="1" thickBot="1">
      <c r="A66" s="176" t="s">
        <v>287</v>
      </c>
      <c r="B66" s="186" t="s">
        <v>288</v>
      </c>
      <c r="C66" s="182"/>
    </row>
    <row r="67" spans="1:3" s="169" customFormat="1" ht="12" customHeight="1" thickBot="1">
      <c r="A67" s="185" t="s">
        <v>289</v>
      </c>
      <c r="B67" s="178" t="s">
        <v>290</v>
      </c>
      <c r="C67" s="168">
        <f>SUM(C68:C71)</f>
        <v>0</v>
      </c>
    </row>
    <row r="68" spans="1:3" s="169" customFormat="1" ht="12" customHeight="1">
      <c r="A68" s="170" t="s">
        <v>113</v>
      </c>
      <c r="B68" s="171" t="s">
        <v>291</v>
      </c>
      <c r="C68" s="182"/>
    </row>
    <row r="69" spans="1:3" s="169" customFormat="1" ht="12" customHeight="1">
      <c r="A69" s="173" t="s">
        <v>114</v>
      </c>
      <c r="B69" s="174" t="s">
        <v>292</v>
      </c>
      <c r="C69" s="182"/>
    </row>
    <row r="70" spans="1:3" s="169" customFormat="1" ht="12" customHeight="1">
      <c r="A70" s="173" t="s">
        <v>293</v>
      </c>
      <c r="B70" s="174" t="s">
        <v>294</v>
      </c>
      <c r="C70" s="182"/>
    </row>
    <row r="71" spans="1:3" s="169" customFormat="1" ht="12" customHeight="1" thickBot="1">
      <c r="A71" s="176" t="s">
        <v>295</v>
      </c>
      <c r="B71" s="177" t="s">
        <v>296</v>
      </c>
      <c r="C71" s="182"/>
    </row>
    <row r="72" spans="1:3" s="169" customFormat="1" ht="12" customHeight="1" thickBot="1">
      <c r="A72" s="185" t="s">
        <v>297</v>
      </c>
      <c r="B72" s="178" t="s">
        <v>298</v>
      </c>
      <c r="C72" s="168">
        <f>SUM(C73:C74)</f>
        <v>108886704</v>
      </c>
    </row>
    <row r="73" spans="1:3" s="169" customFormat="1" ht="12" customHeight="1">
      <c r="A73" s="170" t="s">
        <v>299</v>
      </c>
      <c r="B73" s="171" t="s">
        <v>300</v>
      </c>
      <c r="C73" s="182">
        <v>108886704</v>
      </c>
    </row>
    <row r="74" spans="1:3" s="169" customFormat="1" ht="12" customHeight="1" thickBot="1">
      <c r="A74" s="176" t="s">
        <v>301</v>
      </c>
      <c r="B74" s="177" t="s">
        <v>302</v>
      </c>
      <c r="C74" s="182"/>
    </row>
    <row r="75" spans="1:3" s="169" customFormat="1" ht="12" customHeight="1" thickBot="1">
      <c r="A75" s="185" t="s">
        <v>303</v>
      </c>
      <c r="B75" s="178" t="s">
        <v>304</v>
      </c>
      <c r="C75" s="168">
        <f>SUM(C76:C78)</f>
        <v>0</v>
      </c>
    </row>
    <row r="76" spans="1:3" s="169" customFormat="1" ht="12" customHeight="1">
      <c r="A76" s="170" t="s">
        <v>305</v>
      </c>
      <c r="B76" s="171" t="s">
        <v>306</v>
      </c>
      <c r="C76" s="182"/>
    </row>
    <row r="77" spans="1:3" s="169" customFormat="1" ht="12" customHeight="1">
      <c r="A77" s="173" t="s">
        <v>307</v>
      </c>
      <c r="B77" s="174" t="s">
        <v>308</v>
      </c>
      <c r="C77" s="182"/>
    </row>
    <row r="78" spans="1:3" s="169" customFormat="1" ht="12" customHeight="1" thickBot="1">
      <c r="A78" s="176" t="s">
        <v>309</v>
      </c>
      <c r="B78" s="177" t="s">
        <v>310</v>
      </c>
      <c r="C78" s="182"/>
    </row>
    <row r="79" spans="1:3" s="169" customFormat="1" ht="12" customHeight="1" thickBot="1">
      <c r="A79" s="185" t="s">
        <v>311</v>
      </c>
      <c r="B79" s="178" t="s">
        <v>312</v>
      </c>
      <c r="C79" s="168">
        <f>SUM(C80:C83)</f>
        <v>0</v>
      </c>
    </row>
    <row r="80" spans="1:3" s="169" customFormat="1" ht="12" customHeight="1">
      <c r="A80" s="187" t="s">
        <v>313</v>
      </c>
      <c r="B80" s="171" t="s">
        <v>314</v>
      </c>
      <c r="C80" s="182"/>
    </row>
    <row r="81" spans="1:3" s="169" customFormat="1" ht="12" customHeight="1">
      <c r="A81" s="188" t="s">
        <v>315</v>
      </c>
      <c r="B81" s="174" t="s">
        <v>316</v>
      </c>
      <c r="C81" s="182"/>
    </row>
    <row r="82" spans="1:3" s="169" customFormat="1" ht="12" customHeight="1">
      <c r="A82" s="188" t="s">
        <v>317</v>
      </c>
      <c r="B82" s="174" t="s">
        <v>318</v>
      </c>
      <c r="C82" s="182"/>
    </row>
    <row r="83" spans="1:3" s="169" customFormat="1" ht="12" customHeight="1" thickBot="1">
      <c r="A83" s="189" t="s">
        <v>319</v>
      </c>
      <c r="B83" s="177" t="s">
        <v>320</v>
      </c>
      <c r="C83" s="182"/>
    </row>
    <row r="84" spans="1:3" s="169" customFormat="1" ht="13.5" customHeight="1" thickBot="1">
      <c r="A84" s="185" t="s">
        <v>321</v>
      </c>
      <c r="B84" s="178" t="s">
        <v>322</v>
      </c>
      <c r="C84" s="190"/>
    </row>
    <row r="85" spans="1:3" s="169" customFormat="1" ht="15.75" customHeight="1" thickBot="1">
      <c r="A85" s="185" t="s">
        <v>323</v>
      </c>
      <c r="B85" s="191" t="s">
        <v>324</v>
      </c>
      <c r="C85" s="180">
        <f>+C63+C67+C72+C75+C79+C84</f>
        <v>108886704</v>
      </c>
    </row>
    <row r="86" spans="1:3" s="169" customFormat="1" ht="16.5" customHeight="1" thickBot="1">
      <c r="A86" s="192" t="s">
        <v>325</v>
      </c>
      <c r="B86" s="193" t="s">
        <v>326</v>
      </c>
      <c r="C86" s="180">
        <f>+C62+C85</f>
        <v>234896184</v>
      </c>
    </row>
    <row r="87" spans="1:3" s="144" customFormat="1" ht="74.25" customHeight="1">
      <c r="A87" s="1"/>
      <c r="B87" s="2"/>
      <c r="C87" s="113"/>
    </row>
    <row r="88" spans="1:3" ht="16.5" customHeight="1">
      <c r="A88" s="434" t="s">
        <v>42</v>
      </c>
      <c r="B88" s="434"/>
      <c r="C88" s="434"/>
    </row>
    <row r="89" spans="1:3" s="145" customFormat="1" ht="16.5" customHeight="1" thickBot="1">
      <c r="A89" s="435" t="s">
        <v>119</v>
      </c>
      <c r="B89" s="435"/>
      <c r="C89" s="114" t="s">
        <v>9</v>
      </c>
    </row>
    <row r="90" spans="1:3" ht="37.5" customHeight="1" thickBot="1">
      <c r="A90" s="4" t="s">
        <v>60</v>
      </c>
      <c r="B90" s="5" t="s">
        <v>43</v>
      </c>
      <c r="C90" s="15" t="s">
        <v>488</v>
      </c>
    </row>
    <row r="91" spans="1:3" s="143" customFormat="1" ht="12" customHeight="1" thickBot="1">
      <c r="A91" s="10">
        <v>1</v>
      </c>
      <c r="B91" s="11">
        <v>2</v>
      </c>
      <c r="C91" s="12">
        <v>3</v>
      </c>
    </row>
    <row r="92" spans="1:3" s="197" customFormat="1" ht="12" customHeight="1" thickBot="1">
      <c r="A92" s="194" t="s">
        <v>13</v>
      </c>
      <c r="B92" s="195" t="s">
        <v>419</v>
      </c>
      <c r="C92" s="196">
        <f>SUM(C93:C97)</f>
        <v>86416740</v>
      </c>
    </row>
    <row r="93" spans="1:3" s="197" customFormat="1" ht="12" customHeight="1">
      <c r="A93" s="198" t="s">
        <v>85</v>
      </c>
      <c r="B93" s="199" t="s">
        <v>44</v>
      </c>
      <c r="C93" s="200">
        <v>26374178</v>
      </c>
    </row>
    <row r="94" spans="1:3" s="197" customFormat="1" ht="12" customHeight="1">
      <c r="A94" s="173" t="s">
        <v>86</v>
      </c>
      <c r="B94" s="201" t="s">
        <v>141</v>
      </c>
      <c r="C94" s="175">
        <v>5256601</v>
      </c>
    </row>
    <row r="95" spans="1:3" s="197" customFormat="1" ht="12" customHeight="1">
      <c r="A95" s="173" t="s">
        <v>87</v>
      </c>
      <c r="B95" s="201" t="s">
        <v>111</v>
      </c>
      <c r="C95" s="179">
        <v>30644177</v>
      </c>
    </row>
    <row r="96" spans="1:3" s="197" customFormat="1" ht="12" customHeight="1">
      <c r="A96" s="173" t="s">
        <v>88</v>
      </c>
      <c r="B96" s="202" t="s">
        <v>142</v>
      </c>
      <c r="C96" s="179">
        <v>9032299</v>
      </c>
    </row>
    <row r="97" spans="1:3" s="197" customFormat="1" ht="12" customHeight="1">
      <c r="A97" s="173" t="s">
        <v>99</v>
      </c>
      <c r="B97" s="203" t="s">
        <v>143</v>
      </c>
      <c r="C97" s="179">
        <f>SUM(C99:C107)</f>
        <v>15109485</v>
      </c>
    </row>
    <row r="98" spans="1:3" s="197" customFormat="1" ht="12" customHeight="1">
      <c r="A98" s="173" t="s">
        <v>89</v>
      </c>
      <c r="B98" s="201" t="s">
        <v>327</v>
      </c>
      <c r="C98" s="179"/>
    </row>
    <row r="99" spans="1:3" s="197" customFormat="1" ht="12" customHeight="1">
      <c r="A99" s="173" t="s">
        <v>90</v>
      </c>
      <c r="B99" s="204" t="s">
        <v>328</v>
      </c>
      <c r="C99" s="179"/>
    </row>
    <row r="100" spans="1:3" s="197" customFormat="1" ht="12" customHeight="1">
      <c r="A100" s="173" t="s">
        <v>100</v>
      </c>
      <c r="B100" s="205" t="s">
        <v>329</v>
      </c>
      <c r="C100" s="179"/>
    </row>
    <row r="101" spans="1:3" s="197" customFormat="1" ht="12" customHeight="1">
      <c r="A101" s="173" t="s">
        <v>101</v>
      </c>
      <c r="B101" s="205" t="s">
        <v>330</v>
      </c>
      <c r="C101" s="179"/>
    </row>
    <row r="102" spans="1:3" s="197" customFormat="1" ht="12" customHeight="1">
      <c r="A102" s="173" t="s">
        <v>102</v>
      </c>
      <c r="B102" s="204" t="s">
        <v>331</v>
      </c>
      <c r="C102" s="179">
        <v>11640932</v>
      </c>
    </row>
    <row r="103" spans="1:3" s="197" customFormat="1" ht="12" customHeight="1">
      <c r="A103" s="173" t="s">
        <v>103</v>
      </c>
      <c r="B103" s="204" t="s">
        <v>332</v>
      </c>
      <c r="C103" s="179"/>
    </row>
    <row r="104" spans="1:3" s="197" customFormat="1" ht="12" customHeight="1">
      <c r="A104" s="173" t="s">
        <v>105</v>
      </c>
      <c r="B104" s="205" t="s">
        <v>333</v>
      </c>
      <c r="C104" s="179"/>
    </row>
    <row r="105" spans="1:3" s="197" customFormat="1" ht="12" customHeight="1">
      <c r="A105" s="206" t="s">
        <v>144</v>
      </c>
      <c r="B105" s="207" t="s">
        <v>334</v>
      </c>
      <c r="C105" s="179"/>
    </row>
    <row r="106" spans="1:3" s="197" customFormat="1" ht="12" customHeight="1">
      <c r="A106" s="173" t="s">
        <v>335</v>
      </c>
      <c r="B106" s="207" t="s">
        <v>336</v>
      </c>
      <c r="C106" s="179"/>
    </row>
    <row r="107" spans="1:3" s="197" customFormat="1" ht="12" customHeight="1" thickBot="1">
      <c r="A107" s="208" t="s">
        <v>337</v>
      </c>
      <c r="B107" s="209" t="s">
        <v>338</v>
      </c>
      <c r="C107" s="210">
        <v>3468553</v>
      </c>
    </row>
    <row r="108" spans="1:3" s="197" customFormat="1" ht="12" customHeight="1" thickBot="1">
      <c r="A108" s="166" t="s">
        <v>14</v>
      </c>
      <c r="B108" s="211" t="s">
        <v>420</v>
      </c>
      <c r="C108" s="168">
        <f>+C109+C111+C113</f>
        <v>108382028</v>
      </c>
    </row>
    <row r="109" spans="1:3" s="197" customFormat="1" ht="12" customHeight="1">
      <c r="A109" s="170" t="s">
        <v>91</v>
      </c>
      <c r="B109" s="201" t="s">
        <v>175</v>
      </c>
      <c r="C109" s="172">
        <v>223876</v>
      </c>
    </row>
    <row r="110" spans="1:3" s="197" customFormat="1" ht="12" customHeight="1">
      <c r="A110" s="170" t="s">
        <v>92</v>
      </c>
      <c r="B110" s="212" t="s">
        <v>339</v>
      </c>
      <c r="C110" s="172"/>
    </row>
    <row r="111" spans="1:3" s="197" customFormat="1" ht="12" customHeight="1">
      <c r="A111" s="170" t="s">
        <v>93</v>
      </c>
      <c r="B111" s="212" t="s">
        <v>145</v>
      </c>
      <c r="C111" s="175">
        <v>108158152</v>
      </c>
    </row>
    <row r="112" spans="1:3" s="197" customFormat="1" ht="12" customHeight="1">
      <c r="A112" s="170" t="s">
        <v>94</v>
      </c>
      <c r="B112" s="212" t="s">
        <v>340</v>
      </c>
      <c r="C112" s="213"/>
    </row>
    <row r="113" spans="1:3" s="197" customFormat="1" ht="12" customHeight="1">
      <c r="A113" s="170" t="s">
        <v>95</v>
      </c>
      <c r="B113" s="214" t="s">
        <v>177</v>
      </c>
      <c r="C113" s="213"/>
    </row>
    <row r="114" spans="1:3" s="197" customFormat="1" ht="12" customHeight="1">
      <c r="A114" s="170" t="s">
        <v>104</v>
      </c>
      <c r="B114" s="215" t="s">
        <v>341</v>
      </c>
      <c r="C114" s="213"/>
    </row>
    <row r="115" spans="1:3" s="197" customFormat="1" ht="12" customHeight="1">
      <c r="A115" s="170" t="s">
        <v>106</v>
      </c>
      <c r="B115" s="216" t="s">
        <v>342</v>
      </c>
      <c r="C115" s="213"/>
    </row>
    <row r="116" spans="1:3" s="197" customFormat="1" ht="12">
      <c r="A116" s="170" t="s">
        <v>146</v>
      </c>
      <c r="B116" s="205" t="s">
        <v>330</v>
      </c>
      <c r="C116" s="213"/>
    </row>
    <row r="117" spans="1:3" s="197" customFormat="1" ht="12" customHeight="1">
      <c r="A117" s="170" t="s">
        <v>147</v>
      </c>
      <c r="B117" s="205" t="s">
        <v>343</v>
      </c>
      <c r="C117" s="213"/>
    </row>
    <row r="118" spans="1:3" s="197" customFormat="1" ht="12" customHeight="1">
      <c r="A118" s="170" t="s">
        <v>148</v>
      </c>
      <c r="B118" s="205" t="s">
        <v>344</v>
      </c>
      <c r="C118" s="213"/>
    </row>
    <row r="119" spans="1:3" s="197" customFormat="1" ht="12" customHeight="1">
      <c r="A119" s="170" t="s">
        <v>345</v>
      </c>
      <c r="B119" s="205" t="s">
        <v>333</v>
      </c>
      <c r="C119" s="213"/>
    </row>
    <row r="120" spans="1:3" s="197" customFormat="1" ht="12" customHeight="1">
      <c r="A120" s="170" t="s">
        <v>346</v>
      </c>
      <c r="B120" s="205" t="s">
        <v>347</v>
      </c>
      <c r="C120" s="213"/>
    </row>
    <row r="121" spans="1:3" s="197" customFormat="1" ht="12.75" thickBot="1">
      <c r="A121" s="206" t="s">
        <v>348</v>
      </c>
      <c r="B121" s="205" t="s">
        <v>349</v>
      </c>
      <c r="C121" s="217"/>
    </row>
    <row r="122" spans="1:3" s="197" customFormat="1" ht="12" customHeight="1" thickBot="1">
      <c r="A122" s="166" t="s">
        <v>15</v>
      </c>
      <c r="B122" s="218" t="s">
        <v>350</v>
      </c>
      <c r="C122" s="168">
        <f>+C123+C124</f>
        <v>0</v>
      </c>
    </row>
    <row r="123" spans="1:3" s="197" customFormat="1" ht="12" customHeight="1">
      <c r="A123" s="170" t="s">
        <v>74</v>
      </c>
      <c r="B123" s="219" t="s">
        <v>51</v>
      </c>
      <c r="C123" s="172"/>
    </row>
    <row r="124" spans="1:3" s="197" customFormat="1" ht="12" customHeight="1" thickBot="1">
      <c r="A124" s="176" t="s">
        <v>75</v>
      </c>
      <c r="B124" s="212" t="s">
        <v>52</v>
      </c>
      <c r="C124" s="179"/>
    </row>
    <row r="125" spans="1:3" s="197" customFormat="1" ht="12" customHeight="1" thickBot="1">
      <c r="A125" s="166" t="s">
        <v>16</v>
      </c>
      <c r="B125" s="218" t="s">
        <v>351</v>
      </c>
      <c r="C125" s="168">
        <f>+C92+C108+C122</f>
        <v>194798768</v>
      </c>
    </row>
    <row r="126" spans="1:3" s="197" customFormat="1" ht="12" customHeight="1" thickBot="1">
      <c r="A126" s="166" t="s">
        <v>17</v>
      </c>
      <c r="B126" s="218" t="s">
        <v>352</v>
      </c>
      <c r="C126" s="168">
        <f>+C127+C128+C129</f>
        <v>0</v>
      </c>
    </row>
    <row r="127" spans="1:3" s="197" customFormat="1" ht="12" customHeight="1">
      <c r="A127" s="170" t="s">
        <v>78</v>
      </c>
      <c r="B127" s="219" t="s">
        <v>353</v>
      </c>
      <c r="C127" s="213"/>
    </row>
    <row r="128" spans="1:3" s="197" customFormat="1" ht="12" customHeight="1">
      <c r="A128" s="170" t="s">
        <v>79</v>
      </c>
      <c r="B128" s="219" t="s">
        <v>354</v>
      </c>
      <c r="C128" s="213"/>
    </row>
    <row r="129" spans="1:3" s="197" customFormat="1" ht="12" customHeight="1" thickBot="1">
      <c r="A129" s="206" t="s">
        <v>80</v>
      </c>
      <c r="B129" s="220" t="s">
        <v>355</v>
      </c>
      <c r="C129" s="213"/>
    </row>
    <row r="130" spans="1:3" s="197" customFormat="1" ht="12" customHeight="1" thickBot="1">
      <c r="A130" s="166" t="s">
        <v>18</v>
      </c>
      <c r="B130" s="218" t="s">
        <v>356</v>
      </c>
      <c r="C130" s="168">
        <f>+C131+C132+C133+C134</f>
        <v>0</v>
      </c>
    </row>
    <row r="131" spans="1:3" s="197" customFormat="1" ht="12" customHeight="1">
      <c r="A131" s="170" t="s">
        <v>81</v>
      </c>
      <c r="B131" s="219" t="s">
        <v>357</v>
      </c>
      <c r="C131" s="213"/>
    </row>
    <row r="132" spans="1:3" s="197" customFormat="1" ht="12" customHeight="1">
      <c r="A132" s="170" t="s">
        <v>82</v>
      </c>
      <c r="B132" s="219" t="s">
        <v>358</v>
      </c>
      <c r="C132" s="213"/>
    </row>
    <row r="133" spans="1:3" s="197" customFormat="1" ht="12" customHeight="1">
      <c r="A133" s="170" t="s">
        <v>261</v>
      </c>
      <c r="B133" s="219" t="s">
        <v>359</v>
      </c>
      <c r="C133" s="213"/>
    </row>
    <row r="134" spans="1:3" s="197" customFormat="1" ht="12" customHeight="1" thickBot="1">
      <c r="A134" s="206" t="s">
        <v>263</v>
      </c>
      <c r="B134" s="220" t="s">
        <v>360</v>
      </c>
      <c r="C134" s="213"/>
    </row>
    <row r="135" spans="1:3" s="197" customFormat="1" ht="12" customHeight="1" thickBot="1">
      <c r="A135" s="166" t="s">
        <v>19</v>
      </c>
      <c r="B135" s="218" t="s">
        <v>361</v>
      </c>
      <c r="C135" s="180">
        <f>+C136+C137+C138+C140+C139</f>
        <v>43263075</v>
      </c>
    </row>
    <row r="136" spans="1:3" s="197" customFormat="1" ht="12" customHeight="1">
      <c r="A136" s="170" t="s">
        <v>83</v>
      </c>
      <c r="B136" s="219" t="s">
        <v>362</v>
      </c>
      <c r="C136" s="213"/>
    </row>
    <row r="137" spans="1:3" s="197" customFormat="1" ht="12" customHeight="1">
      <c r="A137" s="170" t="s">
        <v>84</v>
      </c>
      <c r="B137" s="219" t="s">
        <v>363</v>
      </c>
      <c r="C137" s="213">
        <v>2449314</v>
      </c>
    </row>
    <row r="138" spans="1:3" s="197" customFormat="1" ht="12" customHeight="1">
      <c r="A138" s="170" t="s">
        <v>270</v>
      </c>
      <c r="B138" s="219" t="s">
        <v>364</v>
      </c>
      <c r="C138" s="213"/>
    </row>
    <row r="139" spans="1:3" s="197" customFormat="1" ht="12" customHeight="1">
      <c r="A139" s="311" t="s">
        <v>272</v>
      </c>
      <c r="B139" s="201" t="s">
        <v>365</v>
      </c>
      <c r="C139" s="213">
        <v>40813761</v>
      </c>
    </row>
    <row r="140" spans="1:3" s="197" customFormat="1" ht="12" customHeight="1" thickBot="1">
      <c r="A140" s="310" t="s">
        <v>439</v>
      </c>
      <c r="B140" s="219" t="s">
        <v>435</v>
      </c>
      <c r="C140" s="213"/>
    </row>
    <row r="141" spans="1:3" s="197" customFormat="1" ht="12" customHeight="1" thickBot="1">
      <c r="A141" s="308" t="s">
        <v>20</v>
      </c>
      <c r="B141" s="309" t="s">
        <v>366</v>
      </c>
      <c r="C141" s="221">
        <f>+C142+C143+C144+C145</f>
        <v>0</v>
      </c>
    </row>
    <row r="142" spans="1:3" s="197" customFormat="1" ht="12" customHeight="1">
      <c r="A142" s="170" t="s">
        <v>139</v>
      </c>
      <c r="B142" s="219" t="s">
        <v>367</v>
      </c>
      <c r="C142" s="213"/>
    </row>
    <row r="143" spans="1:3" s="197" customFormat="1" ht="12" customHeight="1">
      <c r="A143" s="170" t="s">
        <v>140</v>
      </c>
      <c r="B143" s="219" t="s">
        <v>368</v>
      </c>
      <c r="C143" s="213"/>
    </row>
    <row r="144" spans="1:3" s="197" customFormat="1" ht="12" customHeight="1">
      <c r="A144" s="170" t="s">
        <v>176</v>
      </c>
      <c r="B144" s="219" t="s">
        <v>369</v>
      </c>
      <c r="C144" s="213"/>
    </row>
    <row r="145" spans="1:3" s="197" customFormat="1" ht="12" customHeight="1" thickBot="1">
      <c r="A145" s="170" t="s">
        <v>278</v>
      </c>
      <c r="B145" s="219" t="s">
        <v>370</v>
      </c>
      <c r="C145" s="213"/>
    </row>
    <row r="146" spans="1:9" s="197" customFormat="1" ht="15" customHeight="1" thickBot="1">
      <c r="A146" s="166" t="s">
        <v>21</v>
      </c>
      <c r="B146" s="218" t="s">
        <v>371</v>
      </c>
      <c r="C146" s="146">
        <f>+C126+C130+C135+C141</f>
        <v>43263075</v>
      </c>
      <c r="F146" s="222"/>
      <c r="G146" s="223"/>
      <c r="H146" s="223"/>
      <c r="I146" s="223"/>
    </row>
    <row r="147" spans="1:3" s="169" customFormat="1" ht="12.75" customHeight="1" thickBot="1">
      <c r="A147" s="224" t="s">
        <v>22</v>
      </c>
      <c r="B147" s="129" t="s">
        <v>372</v>
      </c>
      <c r="C147" s="146">
        <f>+C125+C146</f>
        <v>238061843</v>
      </c>
    </row>
    <row r="148" ht="7.5" customHeight="1"/>
    <row r="149" spans="1:3" ht="15.75">
      <c r="A149" s="437" t="s">
        <v>373</v>
      </c>
      <c r="B149" s="437"/>
      <c r="C149" s="437"/>
    </row>
    <row r="150" spans="1:3" ht="15" customHeight="1" thickBot="1">
      <c r="A150" s="431" t="s">
        <v>120</v>
      </c>
      <c r="B150" s="431"/>
      <c r="C150" s="114" t="s">
        <v>9</v>
      </c>
    </row>
    <row r="151" spans="1:4" ht="13.5" customHeight="1" thickBot="1">
      <c r="A151" s="3">
        <v>1</v>
      </c>
      <c r="B151" s="7" t="s">
        <v>374</v>
      </c>
      <c r="C151" s="112">
        <f>+C62-C125</f>
        <v>-68789288</v>
      </c>
      <c r="D151" s="147"/>
    </row>
    <row r="152" spans="1:3" ht="27.75" customHeight="1" thickBot="1">
      <c r="A152" s="3" t="s">
        <v>14</v>
      </c>
      <c r="B152" s="7" t="s">
        <v>375</v>
      </c>
      <c r="C152" s="112">
        <f>+C85-C146</f>
        <v>65623629</v>
      </c>
    </row>
  </sheetData>
  <sheetProtection/>
  <mergeCells count="8">
    <mergeCell ref="A149:C149"/>
    <mergeCell ref="A150:B150"/>
    <mergeCell ref="A1:C1"/>
    <mergeCell ref="A2:F2"/>
    <mergeCell ref="A3:C3"/>
    <mergeCell ref="A4:B4"/>
    <mergeCell ref="A88:C88"/>
    <mergeCell ref="A89:B89"/>
  </mergeCells>
  <printOptions/>
  <pageMargins left="0.7874015748031497" right="0.7874015748031497" top="0.74" bottom="0.79" header="0.5118110236220472" footer="0.5118110236220472"/>
  <pageSetup fitToHeight="2" fitToWidth="3" horizontalDpi="300" verticalDpi="300" orientation="portrait" paperSize="9" scale="64" r:id="rId1"/>
  <rowBreaks count="1" manualBreakCount="1">
    <brk id="8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1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9.50390625" style="130" customWidth="1"/>
    <col min="2" max="2" width="91.625" style="130" customWidth="1"/>
    <col min="3" max="3" width="22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546</v>
      </c>
      <c r="B1" s="433"/>
      <c r="C1" s="433"/>
      <c r="D1" s="138"/>
      <c r="E1" s="138"/>
      <c r="F1" s="138"/>
    </row>
    <row r="2" spans="1:6" ht="15.75">
      <c r="A2" s="436" t="s">
        <v>536</v>
      </c>
      <c r="B2" s="436"/>
      <c r="C2" s="436"/>
      <c r="D2" s="325"/>
      <c r="E2" s="325"/>
      <c r="F2" s="325"/>
    </row>
    <row r="3" spans="1:3" ht="15.75" customHeight="1">
      <c r="A3" s="434" t="s">
        <v>10</v>
      </c>
      <c r="B3" s="434"/>
      <c r="C3" s="434"/>
    </row>
    <row r="4" spans="1:3" ht="15.75" customHeight="1" thickBot="1">
      <c r="A4" s="431" t="s">
        <v>118</v>
      </c>
      <c r="B4" s="431"/>
      <c r="C4" s="114" t="s">
        <v>9</v>
      </c>
    </row>
    <row r="5" spans="1:3" ht="37.5" customHeight="1" thickBot="1">
      <c r="A5" s="4" t="s">
        <v>60</v>
      </c>
      <c r="B5" s="5" t="s">
        <v>12</v>
      </c>
      <c r="C5" s="15" t="s">
        <v>488</v>
      </c>
    </row>
    <row r="6" spans="1:3" s="143" customFormat="1" ht="12" customHeight="1" thickBot="1">
      <c r="A6" s="140">
        <v>1</v>
      </c>
      <c r="B6" s="141">
        <v>2</v>
      </c>
      <c r="C6" s="142">
        <v>3</v>
      </c>
    </row>
    <row r="7" spans="1:3" s="169" customFormat="1" ht="12" customHeight="1" thickBot="1">
      <c r="A7" s="166" t="s">
        <v>13</v>
      </c>
      <c r="B7" s="167" t="s">
        <v>211</v>
      </c>
      <c r="C7" s="168">
        <f>+C8+C9+C10+C11+C12+C13</f>
        <v>0</v>
      </c>
    </row>
    <row r="8" spans="1:3" s="169" customFormat="1" ht="12" customHeight="1">
      <c r="A8" s="170" t="s">
        <v>85</v>
      </c>
      <c r="B8" s="171" t="s">
        <v>212</v>
      </c>
      <c r="C8" s="172"/>
    </row>
    <row r="9" spans="1:3" s="169" customFormat="1" ht="12" customHeight="1">
      <c r="A9" s="173" t="s">
        <v>86</v>
      </c>
      <c r="B9" s="174" t="s">
        <v>213</v>
      </c>
      <c r="C9" s="175"/>
    </row>
    <row r="10" spans="1:3" s="169" customFormat="1" ht="12" customHeight="1">
      <c r="A10" s="173" t="s">
        <v>87</v>
      </c>
      <c r="B10" s="174" t="s">
        <v>214</v>
      </c>
      <c r="C10" s="175"/>
    </row>
    <row r="11" spans="1:3" s="169" customFormat="1" ht="12" customHeight="1">
      <c r="A11" s="173" t="s">
        <v>88</v>
      </c>
      <c r="B11" s="174" t="s">
        <v>215</v>
      </c>
      <c r="C11" s="175"/>
    </row>
    <row r="12" spans="1:3" s="169" customFormat="1" ht="12" customHeight="1">
      <c r="A12" s="173" t="s">
        <v>112</v>
      </c>
      <c r="B12" s="174" t="s">
        <v>216</v>
      </c>
      <c r="C12" s="175"/>
    </row>
    <row r="13" spans="1:3" s="169" customFormat="1" ht="12" customHeight="1" thickBot="1">
      <c r="A13" s="176" t="s">
        <v>89</v>
      </c>
      <c r="B13" s="177" t="s">
        <v>217</v>
      </c>
      <c r="C13" s="175"/>
    </row>
    <row r="14" spans="1:3" s="169" customFormat="1" ht="12" customHeight="1" thickBot="1">
      <c r="A14" s="166" t="s">
        <v>14</v>
      </c>
      <c r="B14" s="178" t="s">
        <v>218</v>
      </c>
      <c r="C14" s="168">
        <f>+C15+C16+C17+C18+C19</f>
        <v>31543416</v>
      </c>
    </row>
    <row r="15" spans="1:3" s="169" customFormat="1" ht="12" customHeight="1">
      <c r="A15" s="170" t="s">
        <v>91</v>
      </c>
      <c r="B15" s="171" t="s">
        <v>219</v>
      </c>
      <c r="C15" s="172"/>
    </row>
    <row r="16" spans="1:3" s="169" customFormat="1" ht="12" customHeight="1">
      <c r="A16" s="173" t="s">
        <v>92</v>
      </c>
      <c r="B16" s="174" t="s">
        <v>220</v>
      </c>
      <c r="C16" s="175"/>
    </row>
    <row r="17" spans="1:3" s="169" customFormat="1" ht="12" customHeight="1">
      <c r="A17" s="173" t="s">
        <v>93</v>
      </c>
      <c r="B17" s="174" t="s">
        <v>221</v>
      </c>
      <c r="C17" s="175"/>
    </row>
    <row r="18" spans="1:3" s="169" customFormat="1" ht="12" customHeight="1">
      <c r="A18" s="173" t="s">
        <v>94</v>
      </c>
      <c r="B18" s="174" t="s">
        <v>222</v>
      </c>
      <c r="C18" s="175"/>
    </row>
    <row r="19" spans="1:3" s="169" customFormat="1" ht="12" customHeight="1">
      <c r="A19" s="173" t="s">
        <v>95</v>
      </c>
      <c r="B19" s="174" t="s">
        <v>223</v>
      </c>
      <c r="C19" s="175">
        <v>31543416</v>
      </c>
    </row>
    <row r="20" spans="1:3" s="169" customFormat="1" ht="12" customHeight="1" thickBot="1">
      <c r="A20" s="176" t="s">
        <v>104</v>
      </c>
      <c r="B20" s="177" t="s">
        <v>224</v>
      </c>
      <c r="C20" s="179"/>
    </row>
    <row r="21" spans="1:3" s="169" customFormat="1" ht="12" customHeight="1" thickBot="1">
      <c r="A21" s="166" t="s">
        <v>15</v>
      </c>
      <c r="B21" s="167" t="s">
        <v>225</v>
      </c>
      <c r="C21" s="168">
        <f>+C22+C23+C24+C25+C26</f>
        <v>0</v>
      </c>
    </row>
    <row r="22" spans="1:3" s="169" customFormat="1" ht="12" customHeight="1">
      <c r="A22" s="170" t="s">
        <v>74</v>
      </c>
      <c r="B22" s="171" t="s">
        <v>226</v>
      </c>
      <c r="C22" s="172"/>
    </row>
    <row r="23" spans="1:3" s="169" customFormat="1" ht="12" customHeight="1">
      <c r="A23" s="173" t="s">
        <v>75</v>
      </c>
      <c r="B23" s="174" t="s">
        <v>227</v>
      </c>
      <c r="C23" s="175"/>
    </row>
    <row r="24" spans="1:3" s="169" customFormat="1" ht="12" customHeight="1">
      <c r="A24" s="173" t="s">
        <v>76</v>
      </c>
      <c r="B24" s="174" t="s">
        <v>228</v>
      </c>
      <c r="C24" s="175"/>
    </row>
    <row r="25" spans="1:3" s="169" customFormat="1" ht="12" customHeight="1">
      <c r="A25" s="173" t="s">
        <v>77</v>
      </c>
      <c r="B25" s="174" t="s">
        <v>229</v>
      </c>
      <c r="C25" s="175"/>
    </row>
    <row r="26" spans="1:3" s="169" customFormat="1" ht="12" customHeight="1">
      <c r="A26" s="173" t="s">
        <v>129</v>
      </c>
      <c r="B26" s="174" t="s">
        <v>230</v>
      </c>
      <c r="C26" s="175"/>
    </row>
    <row r="27" spans="1:3" s="169" customFormat="1" ht="12" customHeight="1" thickBot="1">
      <c r="A27" s="176" t="s">
        <v>130</v>
      </c>
      <c r="B27" s="177" t="s">
        <v>231</v>
      </c>
      <c r="C27" s="179"/>
    </row>
    <row r="28" spans="1:3" s="169" customFormat="1" ht="12" customHeight="1" thickBot="1">
      <c r="A28" s="166" t="s">
        <v>131</v>
      </c>
      <c r="B28" s="167" t="s">
        <v>232</v>
      </c>
      <c r="C28" s="180">
        <f>+C29+C32+C33+C34</f>
        <v>0</v>
      </c>
    </row>
    <row r="29" spans="1:3" s="169" customFormat="1" ht="12" customHeight="1">
      <c r="A29" s="170" t="s">
        <v>233</v>
      </c>
      <c r="B29" s="171" t="s">
        <v>234</v>
      </c>
      <c r="C29" s="181"/>
    </row>
    <row r="30" spans="1:3" s="169" customFormat="1" ht="12" customHeight="1">
      <c r="A30" s="173" t="s">
        <v>235</v>
      </c>
      <c r="B30" s="174" t="s">
        <v>236</v>
      </c>
      <c r="C30" s="175"/>
    </row>
    <row r="31" spans="1:3" s="169" customFormat="1" ht="12" customHeight="1">
      <c r="A31" s="173" t="s">
        <v>237</v>
      </c>
      <c r="B31" s="174" t="s">
        <v>238</v>
      </c>
      <c r="C31" s="175"/>
    </row>
    <row r="32" spans="1:3" s="169" customFormat="1" ht="12" customHeight="1">
      <c r="A32" s="173" t="s">
        <v>239</v>
      </c>
      <c r="B32" s="174" t="s">
        <v>240</v>
      </c>
      <c r="C32" s="175"/>
    </row>
    <row r="33" spans="1:3" s="169" customFormat="1" ht="12" customHeight="1">
      <c r="A33" s="173" t="s">
        <v>241</v>
      </c>
      <c r="B33" s="174" t="s">
        <v>242</v>
      </c>
      <c r="C33" s="175"/>
    </row>
    <row r="34" spans="1:3" s="169" customFormat="1" ht="12" customHeight="1" thickBot="1">
      <c r="A34" s="176" t="s">
        <v>243</v>
      </c>
      <c r="B34" s="177" t="s">
        <v>244</v>
      </c>
      <c r="C34" s="179"/>
    </row>
    <row r="35" spans="1:3" s="169" customFormat="1" ht="12" customHeight="1" thickBot="1">
      <c r="A35" s="166" t="s">
        <v>17</v>
      </c>
      <c r="B35" s="167" t="s">
        <v>245</v>
      </c>
      <c r="C35" s="168">
        <f>C37+C38+C39+C40+C41</f>
        <v>2231024</v>
      </c>
    </row>
    <row r="36" spans="1:3" s="169" customFormat="1" ht="12" customHeight="1">
      <c r="A36" s="170" t="s">
        <v>78</v>
      </c>
      <c r="B36" s="171" t="s">
        <v>246</v>
      </c>
      <c r="C36" s="172"/>
    </row>
    <row r="37" spans="1:3" s="169" customFormat="1" ht="12" customHeight="1">
      <c r="A37" s="173" t="s">
        <v>79</v>
      </c>
      <c r="B37" s="174" t="s">
        <v>247</v>
      </c>
      <c r="C37" s="175"/>
    </row>
    <row r="38" spans="1:3" s="169" customFormat="1" ht="12" customHeight="1">
      <c r="A38" s="173" t="s">
        <v>80</v>
      </c>
      <c r="B38" s="174" t="s">
        <v>248</v>
      </c>
      <c r="C38" s="175">
        <v>1773449</v>
      </c>
    </row>
    <row r="39" spans="1:3" s="169" customFormat="1" ht="12" customHeight="1">
      <c r="A39" s="173" t="s">
        <v>133</v>
      </c>
      <c r="B39" s="174" t="s">
        <v>249</v>
      </c>
      <c r="C39" s="175"/>
    </row>
    <row r="40" spans="1:3" s="169" customFormat="1" ht="12" customHeight="1">
      <c r="A40" s="173" t="s">
        <v>134</v>
      </c>
      <c r="B40" s="174" t="s">
        <v>250</v>
      </c>
      <c r="C40" s="175"/>
    </row>
    <row r="41" spans="1:3" s="169" customFormat="1" ht="12" customHeight="1">
      <c r="A41" s="173" t="s">
        <v>135</v>
      </c>
      <c r="B41" s="174" t="s">
        <v>251</v>
      </c>
      <c r="C41" s="175">
        <v>457575</v>
      </c>
    </row>
    <row r="42" spans="1:3" s="169" customFormat="1" ht="12" customHeight="1">
      <c r="A42" s="173" t="s">
        <v>136</v>
      </c>
      <c r="B42" s="174" t="s">
        <v>252</v>
      </c>
      <c r="C42" s="175"/>
    </row>
    <row r="43" spans="1:3" s="169" customFormat="1" ht="12" customHeight="1">
      <c r="A43" s="173" t="s">
        <v>137</v>
      </c>
      <c r="B43" s="174" t="s">
        <v>253</v>
      </c>
      <c r="C43" s="175"/>
    </row>
    <row r="44" spans="1:3" s="169" customFormat="1" ht="12" customHeight="1">
      <c r="A44" s="173" t="s">
        <v>254</v>
      </c>
      <c r="B44" s="174" t="s">
        <v>255</v>
      </c>
      <c r="C44" s="182"/>
    </row>
    <row r="45" spans="1:3" s="169" customFormat="1" ht="12" customHeight="1" thickBot="1">
      <c r="A45" s="176" t="s">
        <v>256</v>
      </c>
      <c r="B45" s="177" t="s">
        <v>257</v>
      </c>
      <c r="C45" s="183"/>
    </row>
    <row r="46" spans="1:3" s="169" customFormat="1" ht="12" customHeight="1" thickBot="1">
      <c r="A46" s="166" t="s">
        <v>18</v>
      </c>
      <c r="B46" s="167" t="s">
        <v>258</v>
      </c>
      <c r="C46" s="168">
        <f>SUM(C47:C51)</f>
        <v>0</v>
      </c>
    </row>
    <row r="47" spans="1:3" s="169" customFormat="1" ht="12" customHeight="1">
      <c r="A47" s="170" t="s">
        <v>81</v>
      </c>
      <c r="B47" s="171" t="s">
        <v>259</v>
      </c>
      <c r="C47" s="184"/>
    </row>
    <row r="48" spans="1:3" s="169" customFormat="1" ht="12" customHeight="1">
      <c r="A48" s="173" t="s">
        <v>82</v>
      </c>
      <c r="B48" s="174" t="s">
        <v>260</v>
      </c>
      <c r="C48" s="182"/>
    </row>
    <row r="49" spans="1:3" s="169" customFormat="1" ht="12" customHeight="1">
      <c r="A49" s="173" t="s">
        <v>261</v>
      </c>
      <c r="B49" s="174" t="s">
        <v>262</v>
      </c>
      <c r="C49" s="182"/>
    </row>
    <row r="50" spans="1:3" s="169" customFormat="1" ht="12" customHeight="1">
      <c r="A50" s="173" t="s">
        <v>263</v>
      </c>
      <c r="B50" s="174" t="s">
        <v>264</v>
      </c>
      <c r="C50" s="182"/>
    </row>
    <row r="51" spans="1:3" s="169" customFormat="1" ht="12" customHeight="1" thickBot="1">
      <c r="A51" s="176" t="s">
        <v>265</v>
      </c>
      <c r="B51" s="177" t="s">
        <v>266</v>
      </c>
      <c r="C51" s="183"/>
    </row>
    <row r="52" spans="1:3" s="169" customFormat="1" ht="12" customHeight="1" thickBot="1">
      <c r="A52" s="166" t="s">
        <v>138</v>
      </c>
      <c r="B52" s="167" t="s">
        <v>267</v>
      </c>
      <c r="C52" s="168">
        <f>SUM(C53:C55)</f>
        <v>0</v>
      </c>
    </row>
    <row r="53" spans="1:3" s="169" customFormat="1" ht="12" customHeight="1">
      <c r="A53" s="170" t="s">
        <v>83</v>
      </c>
      <c r="B53" s="171" t="s">
        <v>268</v>
      </c>
      <c r="C53" s="172"/>
    </row>
    <row r="54" spans="1:3" s="169" customFormat="1" ht="12" customHeight="1">
      <c r="A54" s="173" t="s">
        <v>84</v>
      </c>
      <c r="B54" s="174" t="s">
        <v>269</v>
      </c>
      <c r="C54" s="175"/>
    </row>
    <row r="55" spans="1:3" s="169" customFormat="1" ht="12" customHeight="1">
      <c r="A55" s="173" t="s">
        <v>270</v>
      </c>
      <c r="B55" s="174" t="s">
        <v>271</v>
      </c>
      <c r="C55" s="175"/>
    </row>
    <row r="56" spans="1:3" s="169" customFormat="1" ht="12" customHeight="1" thickBot="1">
      <c r="A56" s="176" t="s">
        <v>272</v>
      </c>
      <c r="B56" s="177" t="s">
        <v>273</v>
      </c>
      <c r="C56" s="179"/>
    </row>
    <row r="57" spans="1:3" s="169" customFormat="1" ht="12" customHeight="1" thickBot="1">
      <c r="A57" s="166" t="s">
        <v>20</v>
      </c>
      <c r="B57" s="178" t="s">
        <v>274</v>
      </c>
      <c r="C57" s="168">
        <f>SUM(C58:C60)</f>
        <v>0</v>
      </c>
    </row>
    <row r="58" spans="1:3" s="169" customFormat="1" ht="12" customHeight="1">
      <c r="A58" s="170" t="s">
        <v>139</v>
      </c>
      <c r="B58" s="171" t="s">
        <v>275</v>
      </c>
      <c r="C58" s="182"/>
    </row>
    <row r="59" spans="1:3" s="169" customFormat="1" ht="12" customHeight="1">
      <c r="A59" s="173" t="s">
        <v>140</v>
      </c>
      <c r="B59" s="174" t="s">
        <v>276</v>
      </c>
      <c r="C59" s="182"/>
    </row>
    <row r="60" spans="1:3" s="169" customFormat="1" ht="12" customHeight="1">
      <c r="A60" s="173" t="s">
        <v>176</v>
      </c>
      <c r="B60" s="174" t="s">
        <v>277</v>
      </c>
      <c r="C60" s="182"/>
    </row>
    <row r="61" spans="1:3" s="169" customFormat="1" ht="12" customHeight="1" thickBot="1">
      <c r="A61" s="176" t="s">
        <v>278</v>
      </c>
      <c r="B61" s="177" t="s">
        <v>279</v>
      </c>
      <c r="C61" s="182"/>
    </row>
    <row r="62" spans="1:3" s="169" customFormat="1" ht="12" customHeight="1" thickBot="1">
      <c r="A62" s="166" t="s">
        <v>21</v>
      </c>
      <c r="B62" s="167" t="s">
        <v>280</v>
      </c>
      <c r="C62" s="180">
        <f>+C7+C14+C21+C28+C35+C46+C52+C57</f>
        <v>33774440</v>
      </c>
    </row>
    <row r="63" spans="1:3" s="169" customFormat="1" ht="12" customHeight="1" thickBot="1">
      <c r="A63" s="185" t="s">
        <v>281</v>
      </c>
      <c r="B63" s="178" t="s">
        <v>282</v>
      </c>
      <c r="C63" s="168">
        <f>SUM(C64:C66)</f>
        <v>0</v>
      </c>
    </row>
    <row r="64" spans="1:3" s="169" customFormat="1" ht="12" customHeight="1">
      <c r="A64" s="170" t="s">
        <v>283</v>
      </c>
      <c r="B64" s="171" t="s">
        <v>284</v>
      </c>
      <c r="C64" s="182"/>
    </row>
    <row r="65" spans="1:3" s="169" customFormat="1" ht="12" customHeight="1">
      <c r="A65" s="173" t="s">
        <v>285</v>
      </c>
      <c r="B65" s="174" t="s">
        <v>286</v>
      </c>
      <c r="C65" s="182"/>
    </row>
    <row r="66" spans="1:3" s="169" customFormat="1" ht="12" customHeight="1" thickBot="1">
      <c r="A66" s="176" t="s">
        <v>287</v>
      </c>
      <c r="B66" s="186" t="s">
        <v>288</v>
      </c>
      <c r="C66" s="182"/>
    </row>
    <row r="67" spans="1:3" s="169" customFormat="1" ht="12" customHeight="1" thickBot="1">
      <c r="A67" s="185" t="s">
        <v>289</v>
      </c>
      <c r="B67" s="178" t="s">
        <v>290</v>
      </c>
      <c r="C67" s="168">
        <f>SUM(C68:C71)</f>
        <v>0</v>
      </c>
    </row>
    <row r="68" spans="1:3" s="169" customFormat="1" ht="12" customHeight="1">
      <c r="A68" s="170" t="s">
        <v>113</v>
      </c>
      <c r="B68" s="171" t="s">
        <v>291</v>
      </c>
      <c r="C68" s="182"/>
    </row>
    <row r="69" spans="1:3" s="169" customFormat="1" ht="12" customHeight="1">
      <c r="A69" s="173" t="s">
        <v>114</v>
      </c>
      <c r="B69" s="174" t="s">
        <v>292</v>
      </c>
      <c r="C69" s="182"/>
    </row>
    <row r="70" spans="1:3" s="169" customFormat="1" ht="12" customHeight="1">
      <c r="A70" s="173" t="s">
        <v>293</v>
      </c>
      <c r="B70" s="174" t="s">
        <v>294</v>
      </c>
      <c r="C70" s="182"/>
    </row>
    <row r="71" spans="1:3" s="169" customFormat="1" ht="12" customHeight="1" thickBot="1">
      <c r="A71" s="176" t="s">
        <v>295</v>
      </c>
      <c r="B71" s="177" t="s">
        <v>296</v>
      </c>
      <c r="C71" s="182"/>
    </row>
    <row r="72" spans="1:3" s="169" customFormat="1" ht="12" customHeight="1" thickBot="1">
      <c r="A72" s="185" t="s">
        <v>297</v>
      </c>
      <c r="B72" s="178" t="s">
        <v>298</v>
      </c>
      <c r="C72" s="168">
        <f>SUM(C73:C74)</f>
        <v>7600710</v>
      </c>
    </row>
    <row r="73" spans="1:3" s="169" customFormat="1" ht="12" customHeight="1">
      <c r="A73" s="170" t="s">
        <v>299</v>
      </c>
      <c r="B73" s="171" t="s">
        <v>300</v>
      </c>
      <c r="C73" s="182">
        <v>7600710</v>
      </c>
    </row>
    <row r="74" spans="1:3" s="169" customFormat="1" ht="12" customHeight="1" thickBot="1">
      <c r="A74" s="176" t="s">
        <v>301</v>
      </c>
      <c r="B74" s="177" t="s">
        <v>302</v>
      </c>
      <c r="C74" s="182"/>
    </row>
    <row r="75" spans="1:3" s="169" customFormat="1" ht="12" customHeight="1" thickBot="1">
      <c r="A75" s="185" t="s">
        <v>303</v>
      </c>
      <c r="B75" s="178" t="s">
        <v>304</v>
      </c>
      <c r="C75" s="168">
        <f>SUM(C76:C78)</f>
        <v>0</v>
      </c>
    </row>
    <row r="76" spans="1:3" s="169" customFormat="1" ht="12" customHeight="1">
      <c r="A76" s="170" t="s">
        <v>305</v>
      </c>
      <c r="B76" s="171" t="s">
        <v>306</v>
      </c>
      <c r="C76" s="182"/>
    </row>
    <row r="77" spans="1:3" s="169" customFormat="1" ht="12" customHeight="1">
      <c r="A77" s="173" t="s">
        <v>307</v>
      </c>
      <c r="B77" s="174" t="s">
        <v>308</v>
      </c>
      <c r="C77" s="182"/>
    </row>
    <row r="78" spans="1:3" s="169" customFormat="1" ht="12" customHeight="1" thickBot="1">
      <c r="A78" s="176" t="s">
        <v>309</v>
      </c>
      <c r="B78" s="177" t="s">
        <v>310</v>
      </c>
      <c r="C78" s="182"/>
    </row>
    <row r="79" spans="1:3" s="169" customFormat="1" ht="12" customHeight="1" thickBot="1">
      <c r="A79" s="185" t="s">
        <v>311</v>
      </c>
      <c r="B79" s="178" t="s">
        <v>312</v>
      </c>
      <c r="C79" s="168">
        <f>SUM(C80:C83)</f>
        <v>0</v>
      </c>
    </row>
    <row r="80" spans="1:3" s="169" customFormat="1" ht="12" customHeight="1">
      <c r="A80" s="187" t="s">
        <v>313</v>
      </c>
      <c r="B80" s="171" t="s">
        <v>314</v>
      </c>
      <c r="C80" s="182"/>
    </row>
    <row r="81" spans="1:3" s="169" customFormat="1" ht="12" customHeight="1">
      <c r="A81" s="188" t="s">
        <v>315</v>
      </c>
      <c r="B81" s="174" t="s">
        <v>316</v>
      </c>
      <c r="C81" s="182"/>
    </row>
    <row r="82" spans="1:3" s="169" customFormat="1" ht="12" customHeight="1">
      <c r="A82" s="188" t="s">
        <v>317</v>
      </c>
      <c r="B82" s="174" t="s">
        <v>318</v>
      </c>
      <c r="C82" s="182"/>
    </row>
    <row r="83" spans="1:3" s="169" customFormat="1" ht="12" customHeight="1" thickBot="1">
      <c r="A83" s="189" t="s">
        <v>319</v>
      </c>
      <c r="B83" s="177" t="s">
        <v>320</v>
      </c>
      <c r="C83" s="182"/>
    </row>
    <row r="84" spans="1:3" s="169" customFormat="1" ht="13.5" customHeight="1" thickBot="1">
      <c r="A84" s="185" t="s">
        <v>321</v>
      </c>
      <c r="B84" s="178" t="s">
        <v>322</v>
      </c>
      <c r="C84" s="190"/>
    </row>
    <row r="85" spans="1:3" s="169" customFormat="1" ht="15.75" customHeight="1" thickBot="1">
      <c r="A85" s="185" t="s">
        <v>323</v>
      </c>
      <c r="B85" s="191" t="s">
        <v>324</v>
      </c>
      <c r="C85" s="180">
        <f>+C63+C67+C72+C75+C79+C84</f>
        <v>7600710</v>
      </c>
    </row>
    <row r="86" spans="1:3" s="169" customFormat="1" ht="16.5" customHeight="1" thickBot="1">
      <c r="A86" s="192" t="s">
        <v>325</v>
      </c>
      <c r="B86" s="193" t="s">
        <v>326</v>
      </c>
      <c r="C86" s="180">
        <f>+C62+C85</f>
        <v>41375150</v>
      </c>
    </row>
    <row r="87" spans="1:3" s="144" customFormat="1" ht="83.25" customHeight="1">
      <c r="A87" s="1"/>
      <c r="B87" s="2"/>
      <c r="C87" s="113"/>
    </row>
    <row r="88" spans="1:3" ht="16.5" customHeight="1">
      <c r="A88" s="434" t="s">
        <v>42</v>
      </c>
      <c r="B88" s="434"/>
      <c r="C88" s="434"/>
    </row>
    <row r="89" spans="1:3" s="145" customFormat="1" ht="16.5" customHeight="1" thickBot="1">
      <c r="A89" s="435" t="s">
        <v>119</v>
      </c>
      <c r="B89" s="435"/>
      <c r="C89" s="114" t="s">
        <v>9</v>
      </c>
    </row>
    <row r="90" spans="1:3" ht="37.5" customHeight="1" thickBot="1">
      <c r="A90" s="4" t="s">
        <v>60</v>
      </c>
      <c r="B90" s="5" t="s">
        <v>43</v>
      </c>
      <c r="C90" s="15" t="s">
        <v>488</v>
      </c>
    </row>
    <row r="91" spans="1:3" s="169" customFormat="1" ht="12" customHeight="1" thickBot="1">
      <c r="A91" s="4">
        <v>1</v>
      </c>
      <c r="B91" s="5">
        <v>2</v>
      </c>
      <c r="C91" s="15">
        <v>3</v>
      </c>
    </row>
    <row r="92" spans="1:3" s="197" customFormat="1" ht="12" customHeight="1" thickBot="1">
      <c r="A92" s="194" t="s">
        <v>13</v>
      </c>
      <c r="B92" s="195" t="s">
        <v>419</v>
      </c>
      <c r="C92" s="196">
        <f>C93+C94+C95+C97</f>
        <v>34015067</v>
      </c>
    </row>
    <row r="93" spans="1:3" s="197" customFormat="1" ht="12" customHeight="1">
      <c r="A93" s="198" t="s">
        <v>85</v>
      </c>
      <c r="B93" s="199" t="s">
        <v>44</v>
      </c>
      <c r="C93" s="200">
        <v>25860459</v>
      </c>
    </row>
    <row r="94" spans="1:3" s="197" customFormat="1" ht="12" customHeight="1">
      <c r="A94" s="173" t="s">
        <v>86</v>
      </c>
      <c r="B94" s="201" t="s">
        <v>141</v>
      </c>
      <c r="C94" s="175">
        <v>2520267</v>
      </c>
    </row>
    <row r="95" spans="1:3" s="197" customFormat="1" ht="12" customHeight="1">
      <c r="A95" s="173" t="s">
        <v>87</v>
      </c>
      <c r="B95" s="201" t="s">
        <v>111</v>
      </c>
      <c r="C95" s="179">
        <v>5634341</v>
      </c>
    </row>
    <row r="96" spans="1:3" s="197" customFormat="1" ht="12" customHeight="1">
      <c r="A96" s="173" t="s">
        <v>88</v>
      </c>
      <c r="B96" s="202" t="s">
        <v>142</v>
      </c>
      <c r="C96" s="179"/>
    </row>
    <row r="97" spans="1:3" s="197" customFormat="1" ht="12" customHeight="1">
      <c r="A97" s="173" t="s">
        <v>99</v>
      </c>
      <c r="B97" s="203" t="s">
        <v>143</v>
      </c>
      <c r="C97" s="179"/>
    </row>
    <row r="98" spans="1:3" s="197" customFormat="1" ht="12" customHeight="1">
      <c r="A98" s="173" t="s">
        <v>89</v>
      </c>
      <c r="B98" s="201" t="s">
        <v>327</v>
      </c>
      <c r="C98" s="179"/>
    </row>
    <row r="99" spans="1:3" s="197" customFormat="1" ht="12" customHeight="1">
      <c r="A99" s="173" t="s">
        <v>90</v>
      </c>
      <c r="B99" s="204" t="s">
        <v>328</v>
      </c>
      <c r="C99" s="179"/>
    </row>
    <row r="100" spans="1:3" s="197" customFormat="1" ht="12" customHeight="1">
      <c r="A100" s="173" t="s">
        <v>100</v>
      </c>
      <c r="B100" s="205" t="s">
        <v>329</v>
      </c>
      <c r="C100" s="179"/>
    </row>
    <row r="101" spans="1:3" s="197" customFormat="1" ht="12" customHeight="1">
      <c r="A101" s="173" t="s">
        <v>101</v>
      </c>
      <c r="B101" s="205" t="s">
        <v>330</v>
      </c>
      <c r="C101" s="179"/>
    </row>
    <row r="102" spans="1:3" s="197" customFormat="1" ht="12" customHeight="1">
      <c r="A102" s="173" t="s">
        <v>102</v>
      </c>
      <c r="B102" s="204" t="s">
        <v>331</v>
      </c>
      <c r="C102" s="179"/>
    </row>
    <row r="103" spans="1:3" s="197" customFormat="1" ht="12" customHeight="1">
      <c r="A103" s="173" t="s">
        <v>103</v>
      </c>
      <c r="B103" s="204" t="s">
        <v>332</v>
      </c>
      <c r="C103" s="179"/>
    </row>
    <row r="104" spans="1:3" s="197" customFormat="1" ht="12" customHeight="1">
      <c r="A104" s="173" t="s">
        <v>105</v>
      </c>
      <c r="B104" s="205" t="s">
        <v>333</v>
      </c>
      <c r="C104" s="179"/>
    </row>
    <row r="105" spans="1:3" s="197" customFormat="1" ht="12" customHeight="1">
      <c r="A105" s="206" t="s">
        <v>144</v>
      </c>
      <c r="B105" s="207" t="s">
        <v>334</v>
      </c>
      <c r="C105" s="179"/>
    </row>
    <row r="106" spans="1:3" s="197" customFormat="1" ht="12" customHeight="1">
      <c r="A106" s="173" t="s">
        <v>335</v>
      </c>
      <c r="B106" s="207" t="s">
        <v>336</v>
      </c>
      <c r="C106" s="179"/>
    </row>
    <row r="107" spans="1:3" s="197" customFormat="1" ht="12" customHeight="1" thickBot="1">
      <c r="A107" s="208" t="s">
        <v>337</v>
      </c>
      <c r="B107" s="209" t="s">
        <v>338</v>
      </c>
      <c r="C107" s="210"/>
    </row>
    <row r="108" spans="1:3" s="197" customFormat="1" ht="12" customHeight="1" thickBot="1">
      <c r="A108" s="166" t="s">
        <v>14</v>
      </c>
      <c r="B108" s="211" t="s">
        <v>420</v>
      </c>
      <c r="C108" s="168">
        <f>C109+C111</f>
        <v>4194424</v>
      </c>
    </row>
    <row r="109" spans="1:3" s="197" customFormat="1" ht="12" customHeight="1">
      <c r="A109" s="170" t="s">
        <v>91</v>
      </c>
      <c r="B109" s="201" t="s">
        <v>175</v>
      </c>
      <c r="C109" s="172">
        <v>1450230</v>
      </c>
    </row>
    <row r="110" spans="1:3" s="197" customFormat="1" ht="12" customHeight="1">
      <c r="A110" s="170" t="s">
        <v>92</v>
      </c>
      <c r="B110" s="212" t="s">
        <v>339</v>
      </c>
      <c r="C110" s="172"/>
    </row>
    <row r="111" spans="1:3" s="197" customFormat="1" ht="12" customHeight="1">
      <c r="A111" s="170" t="s">
        <v>93</v>
      </c>
      <c r="B111" s="212" t="s">
        <v>145</v>
      </c>
      <c r="C111" s="175">
        <v>2744194</v>
      </c>
    </row>
    <row r="112" spans="1:3" s="197" customFormat="1" ht="12" customHeight="1">
      <c r="A112" s="170" t="s">
        <v>94</v>
      </c>
      <c r="B112" s="212" t="s">
        <v>340</v>
      </c>
      <c r="C112" s="213"/>
    </row>
    <row r="113" spans="1:3" s="197" customFormat="1" ht="12" customHeight="1">
      <c r="A113" s="170" t="s">
        <v>95</v>
      </c>
      <c r="B113" s="214" t="s">
        <v>177</v>
      </c>
      <c r="C113" s="213"/>
    </row>
    <row r="114" spans="1:3" s="197" customFormat="1" ht="12" customHeight="1">
      <c r="A114" s="170" t="s">
        <v>104</v>
      </c>
      <c r="B114" s="215" t="s">
        <v>341</v>
      </c>
      <c r="C114" s="213"/>
    </row>
    <row r="115" spans="1:3" s="197" customFormat="1" ht="12" customHeight="1">
      <c r="A115" s="170" t="s">
        <v>106</v>
      </c>
      <c r="B115" s="216" t="s">
        <v>342</v>
      </c>
      <c r="C115" s="213"/>
    </row>
    <row r="116" spans="1:3" s="197" customFormat="1" ht="12">
      <c r="A116" s="170" t="s">
        <v>146</v>
      </c>
      <c r="B116" s="205" t="s">
        <v>330</v>
      </c>
      <c r="C116" s="213"/>
    </row>
    <row r="117" spans="1:3" s="197" customFormat="1" ht="12" customHeight="1">
      <c r="A117" s="170" t="s">
        <v>147</v>
      </c>
      <c r="B117" s="205" t="s">
        <v>343</v>
      </c>
      <c r="C117" s="213"/>
    </row>
    <row r="118" spans="1:3" s="197" customFormat="1" ht="12" customHeight="1">
      <c r="A118" s="170" t="s">
        <v>148</v>
      </c>
      <c r="B118" s="205" t="s">
        <v>344</v>
      </c>
      <c r="C118" s="213"/>
    </row>
    <row r="119" spans="1:3" s="197" customFormat="1" ht="12" customHeight="1">
      <c r="A119" s="170" t="s">
        <v>345</v>
      </c>
      <c r="B119" s="205" t="s">
        <v>333</v>
      </c>
      <c r="C119" s="213"/>
    </row>
    <row r="120" spans="1:3" s="197" customFormat="1" ht="12" customHeight="1">
      <c r="A120" s="170" t="s">
        <v>346</v>
      </c>
      <c r="B120" s="205" t="s">
        <v>347</v>
      </c>
      <c r="C120" s="213"/>
    </row>
    <row r="121" spans="1:3" s="197" customFormat="1" ht="12.75" thickBot="1">
      <c r="A121" s="206" t="s">
        <v>348</v>
      </c>
      <c r="B121" s="205" t="s">
        <v>349</v>
      </c>
      <c r="C121" s="217"/>
    </row>
    <row r="122" spans="1:3" s="197" customFormat="1" ht="12" customHeight="1" thickBot="1">
      <c r="A122" s="166" t="s">
        <v>15</v>
      </c>
      <c r="B122" s="218" t="s">
        <v>350</v>
      </c>
      <c r="C122" s="168">
        <f>+C123+C124</f>
        <v>0</v>
      </c>
    </row>
    <row r="123" spans="1:3" s="197" customFormat="1" ht="12" customHeight="1">
      <c r="A123" s="170" t="s">
        <v>74</v>
      </c>
      <c r="B123" s="219" t="s">
        <v>51</v>
      </c>
      <c r="C123" s="172"/>
    </row>
    <row r="124" spans="1:3" s="197" customFormat="1" ht="12" customHeight="1" thickBot="1">
      <c r="A124" s="176" t="s">
        <v>75</v>
      </c>
      <c r="B124" s="212" t="s">
        <v>52</v>
      </c>
      <c r="C124" s="179"/>
    </row>
    <row r="125" spans="1:3" s="197" customFormat="1" ht="12" customHeight="1" thickBot="1">
      <c r="A125" s="166" t="s">
        <v>16</v>
      </c>
      <c r="B125" s="218" t="s">
        <v>351</v>
      </c>
      <c r="C125" s="168">
        <f>+C92+C108+C122</f>
        <v>38209491</v>
      </c>
    </row>
    <row r="126" spans="1:3" s="197" customFormat="1" ht="12" customHeight="1" thickBot="1">
      <c r="A126" s="166" t="s">
        <v>17</v>
      </c>
      <c r="B126" s="218" t="s">
        <v>352</v>
      </c>
      <c r="C126" s="168">
        <f>+C127+C128+C129</f>
        <v>0</v>
      </c>
    </row>
    <row r="127" spans="1:3" s="197" customFormat="1" ht="12" customHeight="1">
      <c r="A127" s="170" t="s">
        <v>78</v>
      </c>
      <c r="B127" s="219" t="s">
        <v>353</v>
      </c>
      <c r="C127" s="213"/>
    </row>
    <row r="128" spans="1:3" s="197" customFormat="1" ht="12" customHeight="1">
      <c r="A128" s="170" t="s">
        <v>79</v>
      </c>
      <c r="B128" s="219" t="s">
        <v>354</v>
      </c>
      <c r="C128" s="213"/>
    </row>
    <row r="129" spans="1:3" s="197" customFormat="1" ht="12" customHeight="1" thickBot="1">
      <c r="A129" s="206" t="s">
        <v>80</v>
      </c>
      <c r="B129" s="220" t="s">
        <v>355</v>
      </c>
      <c r="C129" s="213"/>
    </row>
    <row r="130" spans="1:3" s="197" customFormat="1" ht="12" customHeight="1" thickBot="1">
      <c r="A130" s="166" t="s">
        <v>18</v>
      </c>
      <c r="B130" s="218" t="s">
        <v>356</v>
      </c>
      <c r="C130" s="168">
        <f>+C131+C132+C133+C134</f>
        <v>0</v>
      </c>
    </row>
    <row r="131" spans="1:3" s="197" customFormat="1" ht="12" customHeight="1">
      <c r="A131" s="170" t="s">
        <v>81</v>
      </c>
      <c r="B131" s="219" t="s">
        <v>357</v>
      </c>
      <c r="C131" s="213"/>
    </row>
    <row r="132" spans="1:3" s="197" customFormat="1" ht="12" customHeight="1">
      <c r="A132" s="170" t="s">
        <v>82</v>
      </c>
      <c r="B132" s="219" t="s">
        <v>358</v>
      </c>
      <c r="C132" s="213"/>
    </row>
    <row r="133" spans="1:3" s="197" customFormat="1" ht="12" customHeight="1">
      <c r="A133" s="170" t="s">
        <v>261</v>
      </c>
      <c r="B133" s="219" t="s">
        <v>359</v>
      </c>
      <c r="C133" s="213"/>
    </row>
    <row r="134" spans="1:3" s="197" customFormat="1" ht="12" customHeight="1" thickBot="1">
      <c r="A134" s="206" t="s">
        <v>263</v>
      </c>
      <c r="B134" s="220" t="s">
        <v>360</v>
      </c>
      <c r="C134" s="213"/>
    </row>
    <row r="135" spans="1:3" s="197" customFormat="1" ht="12" customHeight="1" thickBot="1">
      <c r="A135" s="166" t="s">
        <v>19</v>
      </c>
      <c r="B135" s="218" t="s">
        <v>361</v>
      </c>
      <c r="C135" s="180">
        <f>+C136+C137+C138+C139</f>
        <v>0</v>
      </c>
    </row>
    <row r="136" spans="1:3" s="197" customFormat="1" ht="12" customHeight="1">
      <c r="A136" s="170" t="s">
        <v>83</v>
      </c>
      <c r="B136" s="219" t="s">
        <v>362</v>
      </c>
      <c r="C136" s="213"/>
    </row>
    <row r="137" spans="1:3" s="197" customFormat="1" ht="12" customHeight="1">
      <c r="A137" s="170" t="s">
        <v>84</v>
      </c>
      <c r="B137" s="219" t="s">
        <v>363</v>
      </c>
      <c r="C137" s="213"/>
    </row>
    <row r="138" spans="1:3" s="197" customFormat="1" ht="12" customHeight="1">
      <c r="A138" s="170" t="s">
        <v>270</v>
      </c>
      <c r="B138" s="219" t="s">
        <v>364</v>
      </c>
      <c r="C138" s="213"/>
    </row>
    <row r="139" spans="1:3" s="197" customFormat="1" ht="12" customHeight="1" thickBot="1">
      <c r="A139" s="206" t="s">
        <v>272</v>
      </c>
      <c r="B139" s="220" t="s">
        <v>365</v>
      </c>
      <c r="C139" s="213"/>
    </row>
    <row r="140" spans="1:3" s="197" customFormat="1" ht="12" customHeight="1" thickBot="1">
      <c r="A140" s="166" t="s">
        <v>20</v>
      </c>
      <c r="B140" s="218" t="s">
        <v>366</v>
      </c>
      <c r="C140" s="221">
        <f>+C141+C142+C143+C144</f>
        <v>0</v>
      </c>
    </row>
    <row r="141" spans="1:3" s="197" customFormat="1" ht="12" customHeight="1">
      <c r="A141" s="170" t="s">
        <v>139</v>
      </c>
      <c r="B141" s="219" t="s">
        <v>367</v>
      </c>
      <c r="C141" s="213"/>
    </row>
    <row r="142" spans="1:3" s="197" customFormat="1" ht="12" customHeight="1">
      <c r="A142" s="170" t="s">
        <v>140</v>
      </c>
      <c r="B142" s="219" t="s">
        <v>368</v>
      </c>
      <c r="C142" s="213"/>
    </row>
    <row r="143" spans="1:3" s="197" customFormat="1" ht="12" customHeight="1">
      <c r="A143" s="170" t="s">
        <v>176</v>
      </c>
      <c r="B143" s="219" t="s">
        <v>369</v>
      </c>
      <c r="C143" s="213"/>
    </row>
    <row r="144" spans="1:3" s="197" customFormat="1" ht="12" customHeight="1" thickBot="1">
      <c r="A144" s="170" t="s">
        <v>278</v>
      </c>
      <c r="B144" s="219" t="s">
        <v>370</v>
      </c>
      <c r="C144" s="213"/>
    </row>
    <row r="145" spans="1:9" s="197" customFormat="1" ht="15" customHeight="1" thickBot="1">
      <c r="A145" s="166" t="s">
        <v>21</v>
      </c>
      <c r="B145" s="218" t="s">
        <v>371</v>
      </c>
      <c r="C145" s="146">
        <f>+C126+C130+C135+C140</f>
        <v>0</v>
      </c>
      <c r="F145" s="222"/>
      <c r="G145" s="223"/>
      <c r="H145" s="223"/>
      <c r="I145" s="223"/>
    </row>
    <row r="146" spans="1:3" s="169" customFormat="1" ht="12.75" customHeight="1" thickBot="1">
      <c r="A146" s="224" t="s">
        <v>22</v>
      </c>
      <c r="B146" s="129" t="s">
        <v>372</v>
      </c>
      <c r="C146" s="146">
        <f>+C125+C145</f>
        <v>38209491</v>
      </c>
    </row>
    <row r="147" ht="7.5" customHeight="1"/>
    <row r="148" spans="1:3" ht="15.75">
      <c r="A148" s="437" t="s">
        <v>373</v>
      </c>
      <c r="B148" s="437"/>
      <c r="C148" s="437"/>
    </row>
    <row r="149" spans="1:3" ht="15" customHeight="1" thickBot="1">
      <c r="A149" s="431" t="s">
        <v>120</v>
      </c>
      <c r="B149" s="431"/>
      <c r="C149" s="114" t="s">
        <v>9</v>
      </c>
    </row>
    <row r="150" spans="1:4" ht="13.5" customHeight="1" thickBot="1">
      <c r="A150" s="3">
        <v>1</v>
      </c>
      <c r="B150" s="7" t="s">
        <v>374</v>
      </c>
      <c r="C150" s="112">
        <f>+C62-C125</f>
        <v>-4435051</v>
      </c>
      <c r="D150" s="147"/>
    </row>
    <row r="151" spans="1:3" ht="27.75" customHeight="1" thickBot="1">
      <c r="A151" s="3" t="s">
        <v>14</v>
      </c>
      <c r="B151" s="7" t="s">
        <v>375</v>
      </c>
      <c r="C151" s="112">
        <f>+C85-C145</f>
        <v>7600710</v>
      </c>
    </row>
  </sheetData>
  <sheetProtection/>
  <mergeCells count="8">
    <mergeCell ref="A148:C148"/>
    <mergeCell ref="A149:B149"/>
    <mergeCell ref="A1:C1"/>
    <mergeCell ref="A2:C2"/>
    <mergeCell ref="A3:C3"/>
    <mergeCell ref="A4:B4"/>
    <mergeCell ref="A88:C88"/>
    <mergeCell ref="A89:B89"/>
  </mergeCells>
  <printOptions/>
  <pageMargins left="0.75" right="0.75" top="0.78" bottom="0.73" header="0.5" footer="0.5"/>
  <pageSetup fitToHeight="2" fitToWidth="3" horizontalDpi="300" verticalDpi="300" orientation="portrait" paperSize="9" scale="64" r:id="rId1"/>
  <rowBreaks count="1" manualBreakCount="1">
    <brk id="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1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9.50390625" style="130" customWidth="1"/>
    <col min="2" max="2" width="91.625" style="130" customWidth="1"/>
    <col min="3" max="3" width="22.875" style="131" customWidth="1"/>
    <col min="4" max="4" width="9.00390625" style="139" customWidth="1"/>
    <col min="5" max="16384" width="9.375" style="139" customWidth="1"/>
  </cols>
  <sheetData>
    <row r="1" spans="1:6" ht="15.75">
      <c r="A1" s="432" t="s">
        <v>547</v>
      </c>
      <c r="B1" s="433"/>
      <c r="C1" s="433"/>
      <c r="D1" s="138"/>
      <c r="E1" s="138"/>
      <c r="F1" s="138"/>
    </row>
    <row r="2" spans="1:6" ht="15.75">
      <c r="A2" s="436" t="s">
        <v>469</v>
      </c>
      <c r="B2" s="436"/>
      <c r="C2" s="436"/>
      <c r="D2" s="325"/>
      <c r="E2" s="325"/>
      <c r="F2" s="325"/>
    </row>
    <row r="3" spans="1:3" ht="15.75" customHeight="1">
      <c r="A3" s="434" t="s">
        <v>10</v>
      </c>
      <c r="B3" s="434"/>
      <c r="C3" s="434"/>
    </row>
    <row r="4" spans="1:3" ht="15.75" customHeight="1" thickBot="1">
      <c r="A4" s="431" t="s">
        <v>118</v>
      </c>
      <c r="B4" s="431"/>
      <c r="C4" s="114" t="s">
        <v>9</v>
      </c>
    </row>
    <row r="5" spans="1:3" ht="37.5" customHeight="1" thickBot="1">
      <c r="A5" s="4" t="s">
        <v>60</v>
      </c>
      <c r="B5" s="5" t="s">
        <v>12</v>
      </c>
      <c r="C5" s="15" t="s">
        <v>488</v>
      </c>
    </row>
    <row r="6" spans="1:3" s="143" customFormat="1" ht="12" customHeight="1" thickBot="1">
      <c r="A6" s="140">
        <v>1</v>
      </c>
      <c r="B6" s="141">
        <v>2</v>
      </c>
      <c r="C6" s="142">
        <v>3</v>
      </c>
    </row>
    <row r="7" spans="1:3" s="169" customFormat="1" ht="12" customHeight="1" thickBot="1">
      <c r="A7" s="166" t="s">
        <v>13</v>
      </c>
      <c r="B7" s="167" t="s">
        <v>211</v>
      </c>
      <c r="C7" s="168">
        <f>+C8+C9+C10+C11+C12+C13</f>
        <v>0</v>
      </c>
    </row>
    <row r="8" spans="1:3" s="169" customFormat="1" ht="12" customHeight="1">
      <c r="A8" s="170" t="s">
        <v>85</v>
      </c>
      <c r="B8" s="171" t="s">
        <v>212</v>
      </c>
      <c r="C8" s="172"/>
    </row>
    <row r="9" spans="1:3" s="169" customFormat="1" ht="12" customHeight="1">
      <c r="A9" s="173" t="s">
        <v>86</v>
      </c>
      <c r="B9" s="174" t="s">
        <v>213</v>
      </c>
      <c r="C9" s="175"/>
    </row>
    <row r="10" spans="1:3" s="169" customFormat="1" ht="12" customHeight="1">
      <c r="A10" s="173" t="s">
        <v>87</v>
      </c>
      <c r="B10" s="174" t="s">
        <v>214</v>
      </c>
      <c r="C10" s="175"/>
    </row>
    <row r="11" spans="1:3" s="169" customFormat="1" ht="12" customHeight="1">
      <c r="A11" s="173" t="s">
        <v>88</v>
      </c>
      <c r="B11" s="174" t="s">
        <v>215</v>
      </c>
      <c r="C11" s="175"/>
    </row>
    <row r="12" spans="1:3" s="169" customFormat="1" ht="12" customHeight="1">
      <c r="A12" s="173" t="s">
        <v>112</v>
      </c>
      <c r="B12" s="174" t="s">
        <v>216</v>
      </c>
      <c r="C12" s="175"/>
    </row>
    <row r="13" spans="1:3" s="169" customFormat="1" ht="12" customHeight="1" thickBot="1">
      <c r="A13" s="176" t="s">
        <v>89</v>
      </c>
      <c r="B13" s="177" t="s">
        <v>217</v>
      </c>
      <c r="C13" s="175"/>
    </row>
    <row r="14" spans="1:3" s="169" customFormat="1" ht="12" customHeight="1" thickBot="1">
      <c r="A14" s="166" t="s">
        <v>14</v>
      </c>
      <c r="B14" s="178" t="s">
        <v>218</v>
      </c>
      <c r="C14" s="168">
        <f>+C15+C16+C17+C18+C19</f>
        <v>0</v>
      </c>
    </row>
    <row r="15" spans="1:3" s="169" customFormat="1" ht="12" customHeight="1">
      <c r="A15" s="170" t="s">
        <v>91</v>
      </c>
      <c r="B15" s="171" t="s">
        <v>219</v>
      </c>
      <c r="C15" s="172"/>
    </row>
    <row r="16" spans="1:3" s="169" customFormat="1" ht="12" customHeight="1">
      <c r="A16" s="173" t="s">
        <v>92</v>
      </c>
      <c r="B16" s="174" t="s">
        <v>220</v>
      </c>
      <c r="C16" s="175"/>
    </row>
    <row r="17" spans="1:3" s="169" customFormat="1" ht="12" customHeight="1">
      <c r="A17" s="173" t="s">
        <v>93</v>
      </c>
      <c r="B17" s="174" t="s">
        <v>221</v>
      </c>
      <c r="C17" s="175"/>
    </row>
    <row r="18" spans="1:3" s="169" customFormat="1" ht="12" customHeight="1">
      <c r="A18" s="173" t="s">
        <v>94</v>
      </c>
      <c r="B18" s="174" t="s">
        <v>222</v>
      </c>
      <c r="C18" s="175"/>
    </row>
    <row r="19" spans="1:3" s="169" customFormat="1" ht="12" customHeight="1">
      <c r="A19" s="173" t="s">
        <v>95</v>
      </c>
      <c r="B19" s="174" t="s">
        <v>223</v>
      </c>
      <c r="C19" s="175"/>
    </row>
    <row r="20" spans="1:3" s="169" customFormat="1" ht="12" customHeight="1" thickBot="1">
      <c r="A20" s="176" t="s">
        <v>104</v>
      </c>
      <c r="B20" s="177" t="s">
        <v>224</v>
      </c>
      <c r="C20" s="179"/>
    </row>
    <row r="21" spans="1:3" s="169" customFormat="1" ht="12" customHeight="1" thickBot="1">
      <c r="A21" s="166" t="s">
        <v>15</v>
      </c>
      <c r="B21" s="167" t="s">
        <v>225</v>
      </c>
      <c r="C21" s="168">
        <f>+C22+C23+C24+C25+C26</f>
        <v>0</v>
      </c>
    </row>
    <row r="22" spans="1:3" s="169" customFormat="1" ht="12" customHeight="1">
      <c r="A22" s="170" t="s">
        <v>74</v>
      </c>
      <c r="B22" s="171" t="s">
        <v>226</v>
      </c>
      <c r="C22" s="172"/>
    </row>
    <row r="23" spans="1:3" s="169" customFormat="1" ht="12" customHeight="1">
      <c r="A23" s="173" t="s">
        <v>75</v>
      </c>
      <c r="B23" s="174" t="s">
        <v>227</v>
      </c>
      <c r="C23" s="175"/>
    </row>
    <row r="24" spans="1:3" s="169" customFormat="1" ht="12" customHeight="1">
      <c r="A24" s="173" t="s">
        <v>76</v>
      </c>
      <c r="B24" s="174" t="s">
        <v>228</v>
      </c>
      <c r="C24" s="175"/>
    </row>
    <row r="25" spans="1:3" s="169" customFormat="1" ht="12" customHeight="1">
      <c r="A25" s="173" t="s">
        <v>77</v>
      </c>
      <c r="B25" s="174" t="s">
        <v>229</v>
      </c>
      <c r="C25" s="175"/>
    </row>
    <row r="26" spans="1:3" s="169" customFormat="1" ht="12" customHeight="1">
      <c r="A26" s="173" t="s">
        <v>129</v>
      </c>
      <c r="B26" s="174" t="s">
        <v>230</v>
      </c>
      <c r="C26" s="175"/>
    </row>
    <row r="27" spans="1:3" s="169" customFormat="1" ht="12" customHeight="1" thickBot="1">
      <c r="A27" s="176" t="s">
        <v>130</v>
      </c>
      <c r="B27" s="177" t="s">
        <v>231</v>
      </c>
      <c r="C27" s="179"/>
    </row>
    <row r="28" spans="1:3" s="169" customFormat="1" ht="12" customHeight="1" thickBot="1">
      <c r="A28" s="166" t="s">
        <v>131</v>
      </c>
      <c r="B28" s="167" t="s">
        <v>232</v>
      </c>
      <c r="C28" s="180">
        <f>+C29+C32+C33+C34</f>
        <v>0</v>
      </c>
    </row>
    <row r="29" spans="1:3" s="169" customFormat="1" ht="12" customHeight="1">
      <c r="A29" s="170" t="s">
        <v>233</v>
      </c>
      <c r="B29" s="171" t="s">
        <v>234</v>
      </c>
      <c r="C29" s="181"/>
    </row>
    <row r="30" spans="1:3" s="169" customFormat="1" ht="12" customHeight="1">
      <c r="A30" s="173" t="s">
        <v>235</v>
      </c>
      <c r="B30" s="174" t="s">
        <v>236</v>
      </c>
      <c r="C30" s="175"/>
    </row>
    <row r="31" spans="1:3" s="169" customFormat="1" ht="12" customHeight="1">
      <c r="A31" s="173" t="s">
        <v>237</v>
      </c>
      <c r="B31" s="174" t="s">
        <v>238</v>
      </c>
      <c r="C31" s="175"/>
    </row>
    <row r="32" spans="1:3" s="169" customFormat="1" ht="12" customHeight="1">
      <c r="A32" s="173" t="s">
        <v>239</v>
      </c>
      <c r="B32" s="174" t="s">
        <v>240</v>
      </c>
      <c r="C32" s="175"/>
    </row>
    <row r="33" spans="1:3" s="169" customFormat="1" ht="12" customHeight="1">
      <c r="A33" s="173" t="s">
        <v>241</v>
      </c>
      <c r="B33" s="174" t="s">
        <v>242</v>
      </c>
      <c r="C33" s="175"/>
    </row>
    <row r="34" spans="1:3" s="169" customFormat="1" ht="12" customHeight="1" thickBot="1">
      <c r="A34" s="176" t="s">
        <v>243</v>
      </c>
      <c r="B34" s="177" t="s">
        <v>244</v>
      </c>
      <c r="C34" s="179"/>
    </row>
    <row r="35" spans="1:3" s="169" customFormat="1" ht="12" customHeight="1" thickBot="1">
      <c r="A35" s="166" t="s">
        <v>17</v>
      </c>
      <c r="B35" s="167" t="s">
        <v>245</v>
      </c>
      <c r="C35" s="168"/>
    </row>
    <row r="36" spans="1:3" s="169" customFormat="1" ht="12" customHeight="1">
      <c r="A36" s="170" t="s">
        <v>78</v>
      </c>
      <c r="B36" s="171" t="s">
        <v>246</v>
      </c>
      <c r="C36" s="172"/>
    </row>
    <row r="37" spans="1:3" s="169" customFormat="1" ht="12" customHeight="1">
      <c r="A37" s="173" t="s">
        <v>79</v>
      </c>
      <c r="B37" s="174" t="s">
        <v>247</v>
      </c>
      <c r="C37" s="175"/>
    </row>
    <row r="38" spans="1:3" s="169" customFormat="1" ht="12" customHeight="1">
      <c r="A38" s="173" t="s">
        <v>80</v>
      </c>
      <c r="B38" s="174" t="s">
        <v>248</v>
      </c>
      <c r="C38" s="175" t="s">
        <v>445</v>
      </c>
    </row>
    <row r="39" spans="1:3" s="169" customFormat="1" ht="12" customHeight="1">
      <c r="A39" s="173" t="s">
        <v>133</v>
      </c>
      <c r="B39" s="174" t="s">
        <v>249</v>
      </c>
      <c r="C39" s="175"/>
    </row>
    <row r="40" spans="1:3" s="169" customFormat="1" ht="12" customHeight="1">
      <c r="A40" s="173" t="s">
        <v>134</v>
      </c>
      <c r="B40" s="174" t="s">
        <v>250</v>
      </c>
      <c r="C40" s="175"/>
    </row>
    <row r="41" spans="1:3" s="169" customFormat="1" ht="12" customHeight="1">
      <c r="A41" s="173" t="s">
        <v>135</v>
      </c>
      <c r="B41" s="174" t="s">
        <v>251</v>
      </c>
      <c r="C41" s="175"/>
    </row>
    <row r="42" spans="1:3" s="169" customFormat="1" ht="12" customHeight="1">
      <c r="A42" s="173" t="s">
        <v>136</v>
      </c>
      <c r="B42" s="174" t="s">
        <v>252</v>
      </c>
      <c r="C42" s="175"/>
    </row>
    <row r="43" spans="1:3" s="169" customFormat="1" ht="12" customHeight="1">
      <c r="A43" s="173" t="s">
        <v>137</v>
      </c>
      <c r="B43" s="174" t="s">
        <v>253</v>
      </c>
      <c r="C43" s="175"/>
    </row>
    <row r="44" spans="1:3" s="169" customFormat="1" ht="12" customHeight="1">
      <c r="A44" s="173" t="s">
        <v>254</v>
      </c>
      <c r="B44" s="174" t="s">
        <v>255</v>
      </c>
      <c r="C44" s="182"/>
    </row>
    <row r="45" spans="1:3" s="169" customFormat="1" ht="12" customHeight="1" thickBot="1">
      <c r="A45" s="176" t="s">
        <v>256</v>
      </c>
      <c r="B45" s="177" t="s">
        <v>257</v>
      </c>
      <c r="C45" s="183"/>
    </row>
    <row r="46" spans="1:3" s="169" customFormat="1" ht="12" customHeight="1" thickBot="1">
      <c r="A46" s="166" t="s">
        <v>18</v>
      </c>
      <c r="B46" s="167" t="s">
        <v>258</v>
      </c>
      <c r="C46" s="168">
        <f>SUM(C47:C51)</f>
        <v>0</v>
      </c>
    </row>
    <row r="47" spans="1:3" s="169" customFormat="1" ht="12" customHeight="1">
      <c r="A47" s="170" t="s">
        <v>81</v>
      </c>
      <c r="B47" s="171" t="s">
        <v>259</v>
      </c>
      <c r="C47" s="184"/>
    </row>
    <row r="48" spans="1:3" s="169" customFormat="1" ht="12" customHeight="1">
      <c r="A48" s="173" t="s">
        <v>82</v>
      </c>
      <c r="B48" s="174" t="s">
        <v>260</v>
      </c>
      <c r="C48" s="182"/>
    </row>
    <row r="49" spans="1:3" s="169" customFormat="1" ht="12" customHeight="1">
      <c r="A49" s="173" t="s">
        <v>261</v>
      </c>
      <c r="B49" s="174" t="s">
        <v>262</v>
      </c>
      <c r="C49" s="182"/>
    </row>
    <row r="50" spans="1:3" s="169" customFormat="1" ht="12" customHeight="1">
      <c r="A50" s="173" t="s">
        <v>263</v>
      </c>
      <c r="B50" s="174" t="s">
        <v>264</v>
      </c>
      <c r="C50" s="182"/>
    </row>
    <row r="51" spans="1:3" s="169" customFormat="1" ht="12" customHeight="1" thickBot="1">
      <c r="A51" s="176" t="s">
        <v>265</v>
      </c>
      <c r="B51" s="177" t="s">
        <v>266</v>
      </c>
      <c r="C51" s="183"/>
    </row>
    <row r="52" spans="1:3" s="169" customFormat="1" ht="12" customHeight="1" thickBot="1">
      <c r="A52" s="166" t="s">
        <v>138</v>
      </c>
      <c r="B52" s="167" t="s">
        <v>267</v>
      </c>
      <c r="C52" s="168">
        <f>SUM(C53:C55)</f>
        <v>0</v>
      </c>
    </row>
    <row r="53" spans="1:3" s="169" customFormat="1" ht="12" customHeight="1">
      <c r="A53" s="170" t="s">
        <v>83</v>
      </c>
      <c r="B53" s="171" t="s">
        <v>268</v>
      </c>
      <c r="C53" s="172"/>
    </row>
    <row r="54" spans="1:3" s="169" customFormat="1" ht="12" customHeight="1">
      <c r="A54" s="173" t="s">
        <v>84</v>
      </c>
      <c r="B54" s="174" t="s">
        <v>269</v>
      </c>
      <c r="C54" s="175"/>
    </row>
    <row r="55" spans="1:3" s="169" customFormat="1" ht="12" customHeight="1">
      <c r="A55" s="173" t="s">
        <v>270</v>
      </c>
      <c r="B55" s="174" t="s">
        <v>271</v>
      </c>
      <c r="C55" s="175"/>
    </row>
    <row r="56" spans="1:3" s="169" customFormat="1" ht="12" customHeight="1" thickBot="1">
      <c r="A56" s="176" t="s">
        <v>272</v>
      </c>
      <c r="B56" s="177" t="s">
        <v>273</v>
      </c>
      <c r="C56" s="179"/>
    </row>
    <row r="57" spans="1:3" s="169" customFormat="1" ht="12" customHeight="1" thickBot="1">
      <c r="A57" s="166" t="s">
        <v>20</v>
      </c>
      <c r="B57" s="178" t="s">
        <v>274</v>
      </c>
      <c r="C57" s="168">
        <f>SUM(C58:C60)</f>
        <v>0</v>
      </c>
    </row>
    <row r="58" spans="1:3" s="169" customFormat="1" ht="12" customHeight="1">
      <c r="A58" s="170" t="s">
        <v>139</v>
      </c>
      <c r="B58" s="171" t="s">
        <v>275</v>
      </c>
      <c r="C58" s="182"/>
    </row>
    <row r="59" spans="1:3" s="169" customFormat="1" ht="12" customHeight="1">
      <c r="A59" s="173" t="s">
        <v>140</v>
      </c>
      <c r="B59" s="174" t="s">
        <v>276</v>
      </c>
      <c r="C59" s="182"/>
    </row>
    <row r="60" spans="1:3" s="169" customFormat="1" ht="12" customHeight="1">
      <c r="A60" s="173" t="s">
        <v>176</v>
      </c>
      <c r="B60" s="174" t="s">
        <v>277</v>
      </c>
      <c r="C60" s="182"/>
    </row>
    <row r="61" spans="1:3" s="169" customFormat="1" ht="12" customHeight="1" thickBot="1">
      <c r="A61" s="176" t="s">
        <v>278</v>
      </c>
      <c r="B61" s="177" t="s">
        <v>279</v>
      </c>
      <c r="C61" s="182"/>
    </row>
    <row r="62" spans="1:3" s="169" customFormat="1" ht="12" customHeight="1" thickBot="1">
      <c r="A62" s="166" t="s">
        <v>21</v>
      </c>
      <c r="B62" s="167" t="s">
        <v>280</v>
      </c>
      <c r="C62" s="180">
        <f>+C7+C14+C21+C28+C35+C46+C52+C57</f>
        <v>0</v>
      </c>
    </row>
    <row r="63" spans="1:3" s="169" customFormat="1" ht="12" customHeight="1" thickBot="1">
      <c r="A63" s="185" t="s">
        <v>281</v>
      </c>
      <c r="B63" s="178" t="s">
        <v>282</v>
      </c>
      <c r="C63" s="168">
        <f>SUM(C64:C66)</f>
        <v>0</v>
      </c>
    </row>
    <row r="64" spans="1:3" s="169" customFormat="1" ht="12" customHeight="1">
      <c r="A64" s="170" t="s">
        <v>283</v>
      </c>
      <c r="B64" s="171" t="s">
        <v>284</v>
      </c>
      <c r="C64" s="182"/>
    </row>
    <row r="65" spans="1:3" s="169" customFormat="1" ht="12" customHeight="1">
      <c r="A65" s="173" t="s">
        <v>285</v>
      </c>
      <c r="B65" s="174" t="s">
        <v>286</v>
      </c>
      <c r="C65" s="182"/>
    </row>
    <row r="66" spans="1:3" s="169" customFormat="1" ht="12" customHeight="1" thickBot="1">
      <c r="A66" s="176" t="s">
        <v>287</v>
      </c>
      <c r="B66" s="186" t="s">
        <v>288</v>
      </c>
      <c r="C66" s="182"/>
    </row>
    <row r="67" spans="1:3" s="169" customFormat="1" ht="12" customHeight="1" thickBot="1">
      <c r="A67" s="185" t="s">
        <v>289</v>
      </c>
      <c r="B67" s="178" t="s">
        <v>290</v>
      </c>
      <c r="C67" s="168">
        <f>SUM(C68:C71)</f>
        <v>0</v>
      </c>
    </row>
    <row r="68" spans="1:3" s="169" customFormat="1" ht="12" customHeight="1">
      <c r="A68" s="170" t="s">
        <v>113</v>
      </c>
      <c r="B68" s="171" t="s">
        <v>291</v>
      </c>
      <c r="C68" s="182"/>
    </row>
    <row r="69" spans="1:3" s="169" customFormat="1" ht="12" customHeight="1">
      <c r="A69" s="173" t="s">
        <v>114</v>
      </c>
      <c r="B69" s="174" t="s">
        <v>292</v>
      </c>
      <c r="C69" s="182"/>
    </row>
    <row r="70" spans="1:3" s="169" customFormat="1" ht="12" customHeight="1">
      <c r="A70" s="173" t="s">
        <v>293</v>
      </c>
      <c r="B70" s="174" t="s">
        <v>294</v>
      </c>
      <c r="C70" s="182"/>
    </row>
    <row r="71" spans="1:3" s="169" customFormat="1" ht="12" customHeight="1" thickBot="1">
      <c r="A71" s="176" t="s">
        <v>295</v>
      </c>
      <c r="B71" s="177" t="s">
        <v>296</v>
      </c>
      <c r="C71" s="182"/>
    </row>
    <row r="72" spans="1:3" s="169" customFormat="1" ht="12" customHeight="1" thickBot="1">
      <c r="A72" s="185" t="s">
        <v>297</v>
      </c>
      <c r="B72" s="178" t="s">
        <v>298</v>
      </c>
      <c r="C72" s="168">
        <f>SUM(C73:C74)</f>
        <v>0</v>
      </c>
    </row>
    <row r="73" spans="1:3" s="169" customFormat="1" ht="12" customHeight="1">
      <c r="A73" s="170" t="s">
        <v>299</v>
      </c>
      <c r="B73" s="171" t="s">
        <v>300</v>
      </c>
      <c r="C73" s="182"/>
    </row>
    <row r="74" spans="1:3" s="169" customFormat="1" ht="12" customHeight="1" thickBot="1">
      <c r="A74" s="176" t="s">
        <v>301</v>
      </c>
      <c r="B74" s="177" t="s">
        <v>302</v>
      </c>
      <c r="C74" s="182"/>
    </row>
    <row r="75" spans="1:3" s="169" customFormat="1" ht="12" customHeight="1" thickBot="1">
      <c r="A75" s="185" t="s">
        <v>303</v>
      </c>
      <c r="B75" s="178" t="s">
        <v>304</v>
      </c>
      <c r="C75" s="168">
        <f>SUM(C76:C78)</f>
        <v>0</v>
      </c>
    </row>
    <row r="76" spans="1:3" s="169" customFormat="1" ht="12" customHeight="1">
      <c r="A76" s="170" t="s">
        <v>305</v>
      </c>
      <c r="B76" s="171" t="s">
        <v>306</v>
      </c>
      <c r="C76" s="182"/>
    </row>
    <row r="77" spans="1:3" s="169" customFormat="1" ht="12" customHeight="1">
      <c r="A77" s="173" t="s">
        <v>307</v>
      </c>
      <c r="B77" s="174" t="s">
        <v>308</v>
      </c>
      <c r="C77" s="182"/>
    </row>
    <row r="78" spans="1:3" s="169" customFormat="1" ht="12" customHeight="1" thickBot="1">
      <c r="A78" s="176" t="s">
        <v>309</v>
      </c>
      <c r="B78" s="177" t="s">
        <v>310</v>
      </c>
      <c r="C78" s="182"/>
    </row>
    <row r="79" spans="1:3" s="169" customFormat="1" ht="12" customHeight="1" thickBot="1">
      <c r="A79" s="185" t="s">
        <v>311</v>
      </c>
      <c r="B79" s="178" t="s">
        <v>312</v>
      </c>
      <c r="C79" s="168">
        <f>SUM(C80:C83)</f>
        <v>0</v>
      </c>
    </row>
    <row r="80" spans="1:3" s="169" customFormat="1" ht="12" customHeight="1">
      <c r="A80" s="187" t="s">
        <v>313</v>
      </c>
      <c r="B80" s="171" t="s">
        <v>314</v>
      </c>
      <c r="C80" s="182"/>
    </row>
    <row r="81" spans="1:3" s="169" customFormat="1" ht="12" customHeight="1">
      <c r="A81" s="188" t="s">
        <v>315</v>
      </c>
      <c r="B81" s="174" t="s">
        <v>316</v>
      </c>
      <c r="C81" s="182"/>
    </row>
    <row r="82" spans="1:3" s="169" customFormat="1" ht="12" customHeight="1">
      <c r="A82" s="188" t="s">
        <v>317</v>
      </c>
      <c r="B82" s="174" t="s">
        <v>318</v>
      </c>
      <c r="C82" s="182"/>
    </row>
    <row r="83" spans="1:3" s="169" customFormat="1" ht="12" customHeight="1" thickBot="1">
      <c r="A83" s="189" t="s">
        <v>319</v>
      </c>
      <c r="B83" s="177" t="s">
        <v>320</v>
      </c>
      <c r="C83" s="182"/>
    </row>
    <row r="84" spans="1:3" s="169" customFormat="1" ht="13.5" customHeight="1" thickBot="1">
      <c r="A84" s="185" t="s">
        <v>321</v>
      </c>
      <c r="B84" s="178" t="s">
        <v>322</v>
      </c>
      <c r="C84" s="190"/>
    </row>
    <row r="85" spans="1:3" s="169" customFormat="1" ht="15.75" customHeight="1" thickBot="1">
      <c r="A85" s="185" t="s">
        <v>323</v>
      </c>
      <c r="B85" s="191" t="s">
        <v>324</v>
      </c>
      <c r="C85" s="180">
        <f>+C63+C67+C72+C75+C79+C84</f>
        <v>0</v>
      </c>
    </row>
    <row r="86" spans="1:3" s="169" customFormat="1" ht="16.5" customHeight="1" thickBot="1">
      <c r="A86" s="192" t="s">
        <v>325</v>
      </c>
      <c r="B86" s="193" t="s">
        <v>326</v>
      </c>
      <c r="C86" s="180">
        <f>+C62+C85</f>
        <v>0</v>
      </c>
    </row>
    <row r="87" spans="1:3" s="144" customFormat="1" ht="83.25" customHeight="1">
      <c r="A87" s="1"/>
      <c r="B87" s="2"/>
      <c r="C87" s="113"/>
    </row>
    <row r="88" spans="1:3" ht="16.5" customHeight="1">
      <c r="A88" s="434" t="s">
        <v>42</v>
      </c>
      <c r="B88" s="434"/>
      <c r="C88" s="434"/>
    </row>
    <row r="89" spans="1:3" s="145" customFormat="1" ht="16.5" customHeight="1" thickBot="1">
      <c r="A89" s="435" t="s">
        <v>119</v>
      </c>
      <c r="B89" s="435"/>
      <c r="C89" s="114" t="s">
        <v>9</v>
      </c>
    </row>
    <row r="90" spans="1:3" ht="37.5" customHeight="1" thickBot="1">
      <c r="A90" s="4" t="s">
        <v>60</v>
      </c>
      <c r="B90" s="5" t="s">
        <v>43</v>
      </c>
      <c r="C90" s="15" t="s">
        <v>488</v>
      </c>
    </row>
    <row r="91" spans="1:3" s="169" customFormat="1" ht="12" customHeight="1" thickBot="1">
      <c r="A91" s="4">
        <v>1</v>
      </c>
      <c r="B91" s="5">
        <v>2</v>
      </c>
      <c r="C91" s="15">
        <v>3</v>
      </c>
    </row>
    <row r="92" spans="1:3" s="197" customFormat="1" ht="12" customHeight="1" thickBot="1">
      <c r="A92" s="194" t="s">
        <v>13</v>
      </c>
      <c r="B92" s="195" t="s">
        <v>419</v>
      </c>
      <c r="C92" s="196">
        <f>C93+C94+C95+C97</f>
        <v>0</v>
      </c>
    </row>
    <row r="93" spans="1:3" s="197" customFormat="1" ht="12" customHeight="1">
      <c r="A93" s="198" t="s">
        <v>85</v>
      </c>
      <c r="B93" s="199" t="s">
        <v>44</v>
      </c>
      <c r="C93" s="200"/>
    </row>
    <row r="94" spans="1:3" s="197" customFormat="1" ht="12" customHeight="1">
      <c r="A94" s="173" t="s">
        <v>86</v>
      </c>
      <c r="B94" s="201" t="s">
        <v>141</v>
      </c>
      <c r="C94" s="175"/>
    </row>
    <row r="95" spans="1:3" s="197" customFormat="1" ht="12" customHeight="1">
      <c r="A95" s="173" t="s">
        <v>87</v>
      </c>
      <c r="B95" s="201" t="s">
        <v>111</v>
      </c>
      <c r="C95" s="179"/>
    </row>
    <row r="96" spans="1:3" s="197" customFormat="1" ht="12" customHeight="1">
      <c r="A96" s="173" t="s">
        <v>88</v>
      </c>
      <c r="B96" s="202" t="s">
        <v>142</v>
      </c>
      <c r="C96" s="179"/>
    </row>
    <row r="97" spans="1:3" s="197" customFormat="1" ht="12" customHeight="1">
      <c r="A97" s="173" t="s">
        <v>99</v>
      </c>
      <c r="B97" s="203" t="s">
        <v>143</v>
      </c>
      <c r="C97" s="179"/>
    </row>
    <row r="98" spans="1:3" s="197" customFormat="1" ht="12" customHeight="1">
      <c r="A98" s="173" t="s">
        <v>89</v>
      </c>
      <c r="B98" s="201" t="s">
        <v>327</v>
      </c>
      <c r="C98" s="179"/>
    </row>
    <row r="99" spans="1:3" s="197" customFormat="1" ht="12" customHeight="1">
      <c r="A99" s="173" t="s">
        <v>90</v>
      </c>
      <c r="B99" s="204" t="s">
        <v>328</v>
      </c>
      <c r="C99" s="179"/>
    </row>
    <row r="100" spans="1:3" s="197" customFormat="1" ht="12" customHeight="1">
      <c r="A100" s="173" t="s">
        <v>100</v>
      </c>
      <c r="B100" s="205" t="s">
        <v>329</v>
      </c>
      <c r="C100" s="179"/>
    </row>
    <row r="101" spans="1:3" s="197" customFormat="1" ht="12" customHeight="1">
      <c r="A101" s="173" t="s">
        <v>101</v>
      </c>
      <c r="B101" s="205" t="s">
        <v>330</v>
      </c>
      <c r="C101" s="179"/>
    </row>
    <row r="102" spans="1:3" s="197" customFormat="1" ht="12" customHeight="1">
      <c r="A102" s="173" t="s">
        <v>102</v>
      </c>
      <c r="B102" s="204" t="s">
        <v>331</v>
      </c>
      <c r="C102" s="179"/>
    </row>
    <row r="103" spans="1:3" s="197" customFormat="1" ht="12" customHeight="1">
      <c r="A103" s="173" t="s">
        <v>103</v>
      </c>
      <c r="B103" s="204" t="s">
        <v>332</v>
      </c>
      <c r="C103" s="179"/>
    </row>
    <row r="104" spans="1:3" s="197" customFormat="1" ht="12" customHeight="1">
      <c r="A104" s="173" t="s">
        <v>105</v>
      </c>
      <c r="B104" s="205" t="s">
        <v>333</v>
      </c>
      <c r="C104" s="179"/>
    </row>
    <row r="105" spans="1:3" s="197" customFormat="1" ht="12" customHeight="1">
      <c r="A105" s="206" t="s">
        <v>144</v>
      </c>
      <c r="B105" s="207" t="s">
        <v>334</v>
      </c>
      <c r="C105" s="179"/>
    </row>
    <row r="106" spans="1:3" s="197" customFormat="1" ht="12" customHeight="1">
      <c r="A106" s="173" t="s">
        <v>335</v>
      </c>
      <c r="B106" s="207" t="s">
        <v>336</v>
      </c>
      <c r="C106" s="179"/>
    </row>
    <row r="107" spans="1:3" s="197" customFormat="1" ht="12" customHeight="1" thickBot="1">
      <c r="A107" s="208" t="s">
        <v>337</v>
      </c>
      <c r="B107" s="209" t="s">
        <v>338</v>
      </c>
      <c r="C107" s="210"/>
    </row>
    <row r="108" spans="1:3" s="197" customFormat="1" ht="12" customHeight="1" thickBot="1">
      <c r="A108" s="166" t="s">
        <v>14</v>
      </c>
      <c r="B108" s="211" t="s">
        <v>420</v>
      </c>
      <c r="C108" s="168">
        <f>C109+C111</f>
        <v>0</v>
      </c>
    </row>
    <row r="109" spans="1:3" s="197" customFormat="1" ht="12" customHeight="1">
      <c r="A109" s="170" t="s">
        <v>91</v>
      </c>
      <c r="B109" s="201" t="s">
        <v>175</v>
      </c>
      <c r="C109" s="172"/>
    </row>
    <row r="110" spans="1:3" s="197" customFormat="1" ht="12" customHeight="1">
      <c r="A110" s="170" t="s">
        <v>92</v>
      </c>
      <c r="B110" s="212" t="s">
        <v>339</v>
      </c>
      <c r="C110" s="172"/>
    </row>
    <row r="111" spans="1:3" s="197" customFormat="1" ht="12" customHeight="1">
      <c r="A111" s="170" t="s">
        <v>93</v>
      </c>
      <c r="B111" s="212" t="s">
        <v>145</v>
      </c>
      <c r="C111" s="175"/>
    </row>
    <row r="112" spans="1:3" s="197" customFormat="1" ht="12" customHeight="1">
      <c r="A112" s="170" t="s">
        <v>94</v>
      </c>
      <c r="B112" s="212" t="s">
        <v>340</v>
      </c>
      <c r="C112" s="213"/>
    </row>
    <row r="113" spans="1:3" s="197" customFormat="1" ht="12" customHeight="1">
      <c r="A113" s="170" t="s">
        <v>95</v>
      </c>
      <c r="B113" s="214" t="s">
        <v>177</v>
      </c>
      <c r="C113" s="213"/>
    </row>
    <row r="114" spans="1:3" s="197" customFormat="1" ht="12" customHeight="1">
      <c r="A114" s="170" t="s">
        <v>104</v>
      </c>
      <c r="B114" s="215" t="s">
        <v>341</v>
      </c>
      <c r="C114" s="213"/>
    </row>
    <row r="115" spans="1:3" s="197" customFormat="1" ht="12" customHeight="1">
      <c r="A115" s="170" t="s">
        <v>106</v>
      </c>
      <c r="B115" s="216" t="s">
        <v>342</v>
      </c>
      <c r="C115" s="213"/>
    </row>
    <row r="116" spans="1:3" s="197" customFormat="1" ht="12">
      <c r="A116" s="170" t="s">
        <v>146</v>
      </c>
      <c r="B116" s="205" t="s">
        <v>330</v>
      </c>
      <c r="C116" s="213"/>
    </row>
    <row r="117" spans="1:3" s="197" customFormat="1" ht="12" customHeight="1">
      <c r="A117" s="170" t="s">
        <v>147</v>
      </c>
      <c r="B117" s="205" t="s">
        <v>343</v>
      </c>
      <c r="C117" s="213"/>
    </row>
    <row r="118" spans="1:3" s="197" customFormat="1" ht="12" customHeight="1">
      <c r="A118" s="170" t="s">
        <v>148</v>
      </c>
      <c r="B118" s="205" t="s">
        <v>344</v>
      </c>
      <c r="C118" s="213"/>
    </row>
    <row r="119" spans="1:3" s="197" customFormat="1" ht="12" customHeight="1">
      <c r="A119" s="170" t="s">
        <v>345</v>
      </c>
      <c r="B119" s="205" t="s">
        <v>333</v>
      </c>
      <c r="C119" s="213"/>
    </row>
    <row r="120" spans="1:3" s="197" customFormat="1" ht="12" customHeight="1">
      <c r="A120" s="170" t="s">
        <v>346</v>
      </c>
      <c r="B120" s="205" t="s">
        <v>347</v>
      </c>
      <c r="C120" s="213"/>
    </row>
    <row r="121" spans="1:3" s="197" customFormat="1" ht="12.75" thickBot="1">
      <c r="A121" s="206" t="s">
        <v>348</v>
      </c>
      <c r="B121" s="205" t="s">
        <v>349</v>
      </c>
      <c r="C121" s="217"/>
    </row>
    <row r="122" spans="1:3" s="197" customFormat="1" ht="12" customHeight="1" thickBot="1">
      <c r="A122" s="166" t="s">
        <v>15</v>
      </c>
      <c r="B122" s="218" t="s">
        <v>350</v>
      </c>
      <c r="C122" s="168">
        <f>+C123+C124</f>
        <v>0</v>
      </c>
    </row>
    <row r="123" spans="1:3" s="197" customFormat="1" ht="12" customHeight="1">
      <c r="A123" s="170" t="s">
        <v>74</v>
      </c>
      <c r="B123" s="219" t="s">
        <v>51</v>
      </c>
      <c r="C123" s="172"/>
    </row>
    <row r="124" spans="1:3" s="197" customFormat="1" ht="12" customHeight="1" thickBot="1">
      <c r="A124" s="176" t="s">
        <v>75</v>
      </c>
      <c r="B124" s="212" t="s">
        <v>52</v>
      </c>
      <c r="C124" s="179"/>
    </row>
    <row r="125" spans="1:3" s="197" customFormat="1" ht="12" customHeight="1" thickBot="1">
      <c r="A125" s="166" t="s">
        <v>16</v>
      </c>
      <c r="B125" s="218" t="s">
        <v>351</v>
      </c>
      <c r="C125" s="168">
        <f>+C92+C108+C122</f>
        <v>0</v>
      </c>
    </row>
    <row r="126" spans="1:3" s="197" customFormat="1" ht="12" customHeight="1" thickBot="1">
      <c r="A126" s="166" t="s">
        <v>17</v>
      </c>
      <c r="B126" s="218" t="s">
        <v>352</v>
      </c>
      <c r="C126" s="168">
        <f>+C127+C128+C129</f>
        <v>0</v>
      </c>
    </row>
    <row r="127" spans="1:3" s="197" customFormat="1" ht="12" customHeight="1">
      <c r="A127" s="170" t="s">
        <v>78</v>
      </c>
      <c r="B127" s="219" t="s">
        <v>353</v>
      </c>
      <c r="C127" s="213"/>
    </row>
    <row r="128" spans="1:3" s="197" customFormat="1" ht="12" customHeight="1">
      <c r="A128" s="170" t="s">
        <v>79</v>
      </c>
      <c r="B128" s="219" t="s">
        <v>354</v>
      </c>
      <c r="C128" s="213"/>
    </row>
    <row r="129" spans="1:3" s="197" customFormat="1" ht="12" customHeight="1" thickBot="1">
      <c r="A129" s="206" t="s">
        <v>80</v>
      </c>
      <c r="B129" s="220" t="s">
        <v>355</v>
      </c>
      <c r="C129" s="213"/>
    </row>
    <row r="130" spans="1:3" s="197" customFormat="1" ht="12" customHeight="1" thickBot="1">
      <c r="A130" s="166" t="s">
        <v>18</v>
      </c>
      <c r="B130" s="218" t="s">
        <v>356</v>
      </c>
      <c r="C130" s="168">
        <f>+C131+C132+C133+C134</f>
        <v>0</v>
      </c>
    </row>
    <row r="131" spans="1:3" s="197" customFormat="1" ht="12" customHeight="1">
      <c r="A131" s="170" t="s">
        <v>81</v>
      </c>
      <c r="B131" s="219" t="s">
        <v>357</v>
      </c>
      <c r="C131" s="213"/>
    </row>
    <row r="132" spans="1:3" s="197" customFormat="1" ht="12" customHeight="1">
      <c r="A132" s="170" t="s">
        <v>82</v>
      </c>
      <c r="B132" s="219" t="s">
        <v>358</v>
      </c>
      <c r="C132" s="213"/>
    </row>
    <row r="133" spans="1:3" s="197" customFormat="1" ht="12" customHeight="1">
      <c r="A133" s="170" t="s">
        <v>261</v>
      </c>
      <c r="B133" s="219" t="s">
        <v>359</v>
      </c>
      <c r="C133" s="213"/>
    </row>
    <row r="134" spans="1:3" s="197" customFormat="1" ht="12" customHeight="1" thickBot="1">
      <c r="A134" s="206" t="s">
        <v>263</v>
      </c>
      <c r="B134" s="220" t="s">
        <v>360</v>
      </c>
      <c r="C134" s="213"/>
    </row>
    <row r="135" spans="1:3" s="197" customFormat="1" ht="12" customHeight="1" thickBot="1">
      <c r="A135" s="166" t="s">
        <v>19</v>
      </c>
      <c r="B135" s="218" t="s">
        <v>361</v>
      </c>
      <c r="C135" s="180">
        <f>+C136+C137+C138+C139</f>
        <v>0</v>
      </c>
    </row>
    <row r="136" spans="1:3" s="197" customFormat="1" ht="12" customHeight="1">
      <c r="A136" s="170" t="s">
        <v>83</v>
      </c>
      <c r="B136" s="219" t="s">
        <v>362</v>
      </c>
      <c r="C136" s="213"/>
    </row>
    <row r="137" spans="1:3" s="197" customFormat="1" ht="12" customHeight="1">
      <c r="A137" s="170" t="s">
        <v>84</v>
      </c>
      <c r="B137" s="219" t="s">
        <v>363</v>
      </c>
      <c r="C137" s="213"/>
    </row>
    <row r="138" spans="1:3" s="197" customFormat="1" ht="12" customHeight="1">
      <c r="A138" s="170" t="s">
        <v>270</v>
      </c>
      <c r="B138" s="219" t="s">
        <v>364</v>
      </c>
      <c r="C138" s="213"/>
    </row>
    <row r="139" spans="1:3" s="197" customFormat="1" ht="12" customHeight="1" thickBot="1">
      <c r="A139" s="206" t="s">
        <v>272</v>
      </c>
      <c r="B139" s="220" t="s">
        <v>365</v>
      </c>
      <c r="C139" s="213"/>
    </row>
    <row r="140" spans="1:3" s="197" customFormat="1" ht="12" customHeight="1" thickBot="1">
      <c r="A140" s="166" t="s">
        <v>20</v>
      </c>
      <c r="B140" s="218" t="s">
        <v>366</v>
      </c>
      <c r="C140" s="221">
        <f>+C141+C142+C143+C144</f>
        <v>0</v>
      </c>
    </row>
    <row r="141" spans="1:3" s="197" customFormat="1" ht="12" customHeight="1">
      <c r="A141" s="170" t="s">
        <v>139</v>
      </c>
      <c r="B141" s="219" t="s">
        <v>367</v>
      </c>
      <c r="C141" s="213"/>
    </row>
    <row r="142" spans="1:3" s="197" customFormat="1" ht="12" customHeight="1">
      <c r="A142" s="170" t="s">
        <v>140</v>
      </c>
      <c r="B142" s="219" t="s">
        <v>368</v>
      </c>
      <c r="C142" s="213"/>
    </row>
    <row r="143" spans="1:3" s="197" customFormat="1" ht="12" customHeight="1">
      <c r="A143" s="170" t="s">
        <v>176</v>
      </c>
      <c r="B143" s="219" t="s">
        <v>369</v>
      </c>
      <c r="C143" s="213"/>
    </row>
    <row r="144" spans="1:3" s="197" customFormat="1" ht="12" customHeight="1" thickBot="1">
      <c r="A144" s="170" t="s">
        <v>278</v>
      </c>
      <c r="B144" s="219" t="s">
        <v>370</v>
      </c>
      <c r="C144" s="213"/>
    </row>
    <row r="145" spans="1:9" s="197" customFormat="1" ht="15" customHeight="1" thickBot="1">
      <c r="A145" s="166" t="s">
        <v>21</v>
      </c>
      <c r="B145" s="218" t="s">
        <v>371</v>
      </c>
      <c r="C145" s="146">
        <f>+C126+C130+C135+C140</f>
        <v>0</v>
      </c>
      <c r="F145" s="222"/>
      <c r="G145" s="223"/>
      <c r="H145" s="223"/>
      <c r="I145" s="223"/>
    </row>
    <row r="146" spans="1:3" s="169" customFormat="1" ht="12.75" customHeight="1" thickBot="1">
      <c r="A146" s="224" t="s">
        <v>22</v>
      </c>
      <c r="B146" s="129" t="s">
        <v>372</v>
      </c>
      <c r="C146" s="146">
        <f>+C125+C145</f>
        <v>0</v>
      </c>
    </row>
    <row r="147" ht="7.5" customHeight="1"/>
    <row r="148" spans="1:3" ht="15.75">
      <c r="A148" s="437" t="s">
        <v>373</v>
      </c>
      <c r="B148" s="437"/>
      <c r="C148" s="437"/>
    </row>
    <row r="149" spans="1:3" ht="15" customHeight="1" thickBot="1">
      <c r="A149" s="431" t="s">
        <v>120</v>
      </c>
      <c r="B149" s="431"/>
      <c r="C149" s="114" t="s">
        <v>9</v>
      </c>
    </row>
    <row r="150" spans="1:4" ht="13.5" customHeight="1" thickBot="1">
      <c r="A150" s="3">
        <v>1</v>
      </c>
      <c r="B150" s="7" t="s">
        <v>374</v>
      </c>
      <c r="C150" s="112">
        <f>+C62-C125</f>
        <v>0</v>
      </c>
      <c r="D150" s="147"/>
    </row>
    <row r="151" spans="1:3" ht="27.75" customHeight="1" thickBot="1">
      <c r="A151" s="3" t="s">
        <v>14</v>
      </c>
      <c r="B151" s="7" t="s">
        <v>375</v>
      </c>
      <c r="C151" s="112">
        <f>+C85-C145</f>
        <v>0</v>
      </c>
    </row>
  </sheetData>
  <sheetProtection/>
  <mergeCells count="8">
    <mergeCell ref="A148:C148"/>
    <mergeCell ref="A149:B149"/>
    <mergeCell ref="A1:C1"/>
    <mergeCell ref="A2:C2"/>
    <mergeCell ref="A3:C3"/>
    <mergeCell ref="A4:B4"/>
    <mergeCell ref="A88:C88"/>
    <mergeCell ref="A89:B89"/>
  </mergeCells>
  <printOptions/>
  <pageMargins left="0.75" right="0.75" top="0.78" bottom="0.73" header="0.5" footer="0.5"/>
  <pageSetup fitToHeight="2" fitToWidth="3" horizontalDpi="300" verticalDpi="300" orientation="portrait" paperSize="9" scale="64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2018-03-19T12:34:31Z</cp:lastPrinted>
  <dcterms:created xsi:type="dcterms:W3CDTF">1999-10-30T10:30:45Z</dcterms:created>
  <dcterms:modified xsi:type="dcterms:W3CDTF">2018-03-19T15:18:26Z</dcterms:modified>
  <cp:category/>
  <cp:version/>
  <cp:contentType/>
  <cp:contentStatus/>
</cp:coreProperties>
</file>